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00" yWindow="525" windowWidth="10185" windowHeight="6525" activeTab="1"/>
  </bookViews>
  <sheets>
    <sheet name="ORÇAMENTO" sheetId="1" r:id="rId1"/>
    <sheet name="CRONO" sheetId="22" r:id="rId2"/>
  </sheets>
  <definedNames>
    <definedName name="_xlnm.Print_Area" localSheetId="1">CRONO!$A$1:$I$32</definedName>
    <definedName name="_xlnm.Print_Area" localSheetId="0">ORÇAMENTO!$A$1:$I$39</definedName>
    <definedName name="_xlnm.Print_Titles" localSheetId="0">ORÇAMENTO!$1:$11</definedName>
  </definedNames>
  <calcPr calcId="125725"/>
</workbook>
</file>

<file path=xl/calcChain.xml><?xml version="1.0" encoding="utf-8"?>
<calcChain xmlns="http://schemas.openxmlformats.org/spreadsheetml/2006/main">
  <c r="F21" i="1"/>
  <c r="F20"/>
  <c r="F16"/>
  <c r="G16" s="1"/>
  <c r="F15"/>
  <c r="F14"/>
  <c r="I13" i="22"/>
  <c r="B14"/>
  <c r="B12"/>
  <c r="G23" i="1"/>
  <c r="G21"/>
  <c r="G20"/>
  <c r="G17"/>
  <c r="E15"/>
  <c r="G15" l="1"/>
  <c r="G22"/>
  <c r="H23" s="1"/>
  <c r="I14" i="22" s="1"/>
  <c r="I8"/>
  <c r="I10"/>
  <c r="A8" l="1"/>
  <c r="A7" l="1"/>
  <c r="I15"/>
  <c r="G14" i="1"/>
  <c r="H17" s="1"/>
  <c r="G24"/>
  <c r="G25"/>
  <c r="G26"/>
  <c r="G27"/>
  <c r="G29"/>
  <c r="G30"/>
  <c r="D26"/>
  <c r="C27"/>
  <c r="D27"/>
  <c r="D30"/>
  <c r="F36"/>
  <c r="C37"/>
  <c r="G37"/>
  <c r="C38"/>
  <c r="G38"/>
  <c r="C39"/>
  <c r="H29" l="1"/>
  <c r="I12" i="22"/>
  <c r="F12" l="1"/>
  <c r="E12"/>
  <c r="F14"/>
  <c r="H14"/>
  <c r="G14"/>
  <c r="E14"/>
  <c r="D14"/>
  <c r="H12"/>
  <c r="G12"/>
  <c r="D12"/>
  <c r="F20" l="1"/>
  <c r="D20"/>
  <c r="E20"/>
  <c r="I20"/>
  <c r="G20"/>
  <c r="H20"/>
  <c r="H39" i="1"/>
  <c r="F21" i="22" l="1"/>
  <c r="E21"/>
  <c r="D21"/>
  <c r="D23" l="1"/>
  <c r="D22"/>
  <c r="E22" s="1"/>
  <c r="F22" s="1"/>
  <c r="C12"/>
  <c r="C14"/>
  <c r="I21"/>
  <c r="E23" l="1"/>
  <c r="F23" s="1"/>
  <c r="C20"/>
</calcChain>
</file>

<file path=xl/sharedStrings.xml><?xml version="1.0" encoding="utf-8"?>
<sst xmlns="http://schemas.openxmlformats.org/spreadsheetml/2006/main" count="86" uniqueCount="66">
  <si>
    <t>LEIS SOCIAIS =</t>
  </si>
  <si>
    <t>BDI =</t>
  </si>
  <si>
    <t xml:space="preserve">        PREFEITURA MUNICIPAL DE VENTANIA</t>
  </si>
  <si>
    <t xml:space="preserve">                                                                            CRONOGRAMA FÍSICO-FINANCEIRO</t>
  </si>
  <si>
    <t>%</t>
  </si>
  <si>
    <t>1.0</t>
  </si>
  <si>
    <t>3.0</t>
  </si>
  <si>
    <t>PARCELAS MENSAIS (R$)</t>
  </si>
  <si>
    <t>PORCENTAGENS MENSAIS (%)</t>
  </si>
  <si>
    <t>PARCELAS ACUMULADAS (R$)</t>
  </si>
  <si>
    <t>PORCENTAGENS ACUMULADAS (%)</t>
  </si>
  <si>
    <t xml:space="preserve">CUSTO TOTAL </t>
  </si>
  <si>
    <t xml:space="preserve"> </t>
  </si>
  <si>
    <t>ITEM</t>
  </si>
  <si>
    <t>DISCRIMINAÇÃO</t>
  </si>
  <si>
    <t>UNID</t>
  </si>
  <si>
    <t>QUANTID.</t>
  </si>
  <si>
    <t>PREÇO UNIT</t>
  </si>
  <si>
    <t>TOTAL</t>
  </si>
  <si>
    <t>TOTAL ITEM</t>
  </si>
  <si>
    <t>COEFIC.</t>
  </si>
  <si>
    <t>CODIGO</t>
  </si>
  <si>
    <t>m</t>
  </si>
  <si>
    <t>m3</t>
  </si>
  <si>
    <t>1.1</t>
  </si>
  <si>
    <t>ÁREA (m²) =</t>
  </si>
  <si>
    <t>IEDO JOSÉ STIMAMIGLIO</t>
  </si>
  <si>
    <t>Eng. Civil - CREA PR-14.315/D</t>
  </si>
  <si>
    <t>TÉCNICO MUNICIPAL - SETOR DE ENGENHARIA</t>
  </si>
  <si>
    <t>m²</t>
  </si>
  <si>
    <t>DATA</t>
  </si>
  <si>
    <t xml:space="preserve">ÁREA (m²) = </t>
  </si>
  <si>
    <t>Estado do Paraná</t>
  </si>
  <si>
    <t>CNPJ 95.685.798/0001-69</t>
  </si>
  <si>
    <r>
      <t>A</t>
    </r>
    <r>
      <rPr>
        <sz val="8"/>
        <color rgb="FF008000"/>
        <rFont val="Old English"/>
      </rPr>
      <t>v. Anacleto Bueno de Camargo, 561, Centro, Tel./Fax(42)3274-1144 – Ventania-PR</t>
    </r>
  </si>
  <si>
    <t xml:space="preserve">FONTE: </t>
  </si>
  <si>
    <t>unid</t>
  </si>
  <si>
    <t>SEMANA 01</t>
  </si>
  <si>
    <t>SEMANA 02</t>
  </si>
  <si>
    <t>SEMANA 03</t>
  </si>
  <si>
    <t>P R E F E I T U R A  M U N I C I P A L  D E  V E N T A N I A</t>
  </si>
  <si>
    <r>
      <t>CNPJ 95.685.798/0001-69   Av</t>
    </r>
    <r>
      <rPr>
        <sz val="10"/>
        <rFont val="Old English"/>
      </rPr>
      <t>. Anacleto Bueno de Camargo, 825, Centro, Tel./Fax(42)3274-1144 – Ventania-PR</t>
    </r>
  </si>
  <si>
    <t xml:space="preserve">                     TÉCNICO MUNICIPAL - SETOR DE ENGENHARIA</t>
  </si>
  <si>
    <t>DISCRIMINAÇÃO DE MATERIAIS E MÃO DE OBRA</t>
  </si>
  <si>
    <t>1.2</t>
  </si>
  <si>
    <t>1.3</t>
  </si>
  <si>
    <t>AREIA MÉDIA, PARA CAMADA DRENANTE  E = 10CM</t>
  </si>
  <si>
    <t>OBRA: AMPLIAÇÃO DO ATERRO SANITÁRIO - INSTALAÇÃO DE MANTA EM UMA VALA (31B / 33B) - 110,00 X 13,50 X 6,50 M</t>
  </si>
  <si>
    <t>END.: Rodovia do Cerne,  PR-090, km 213.  Ventania / PR</t>
  </si>
  <si>
    <t>VALA</t>
  </si>
  <si>
    <t>VALA 31-B / 33-B</t>
  </si>
  <si>
    <t>APLICAÇÃO DE MANTA TERMOPLÁSTICA, PEAD, GEOMEMBRANA LISA E = 1MM - ROLO DE 100,0 M X 5,90 M</t>
  </si>
  <si>
    <t>m2</t>
  </si>
  <si>
    <t>ANCORAGEM DA MANTA</t>
  </si>
  <si>
    <t>SUB-TOTAL</t>
  </si>
  <si>
    <t>DRENAGEM</t>
  </si>
  <si>
    <t>2.0</t>
  </si>
  <si>
    <t>2.1</t>
  </si>
  <si>
    <t>2.2</t>
  </si>
  <si>
    <t>DRENAGEM HORIZONTAL INTERNA DA VALA TUBO PEAD DIAM =  100 MM</t>
  </si>
  <si>
    <t>CAIXA DE PASSAGEM 60 X 60 X 60 CM COM TAMPA EM CONCRETO</t>
  </si>
  <si>
    <t>2.3</t>
  </si>
  <si>
    <t>DRENO VERTICAL</t>
  </si>
  <si>
    <t>04.05.2020</t>
  </si>
  <si>
    <t>PRAZO DE EXECUÇÃO = 21 DIAS</t>
  </si>
  <si>
    <t>SINAPI 01-2020</t>
  </si>
</sst>
</file>

<file path=xl/styles.xml><?xml version="1.0" encoding="utf-8"?>
<styleSheet xmlns="http://schemas.openxmlformats.org/spreadsheetml/2006/main">
  <numFmts count="8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&quot;#,##0.00_);\(&quot;R$&quot;#,##0.00\)"/>
    <numFmt numFmtId="167" formatCode="_(&quot;Cr$&quot;* #,##0.00_);_(&quot;Cr$&quot;* \(#,##0.00\);_(&quot;Cr$&quot;* &quot;-&quot;??_);_(@_)"/>
    <numFmt numFmtId="168" formatCode="#,##0.00_);[Red]\-#,##0.00;"/>
    <numFmt numFmtId="169" formatCode="#,##0.00_);[Red]#,##0.00;"/>
    <numFmt numFmtId="170" formatCode="#,##0.00_);[Red]\(#,##0.00\);"/>
    <numFmt numFmtId="171" formatCode="dd/mm/yy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20"/>
      <name val="Arial"/>
      <family val="2"/>
    </font>
    <font>
      <b/>
      <sz val="13"/>
      <color rgb="FF008000"/>
      <name val="Times New Roman"/>
      <family val="1"/>
    </font>
    <font>
      <sz val="12"/>
      <color rgb="FF008000"/>
      <name val="Old English"/>
    </font>
    <font>
      <sz val="10"/>
      <color rgb="FF008000"/>
      <name val="Old English"/>
    </font>
    <font>
      <sz val="8"/>
      <color rgb="FF008000"/>
      <name val="Old English"/>
    </font>
    <font>
      <b/>
      <sz val="16"/>
      <name val="Arial"/>
      <family val="2"/>
    </font>
    <font>
      <b/>
      <sz val="13"/>
      <name val="Arial"/>
      <family val="2"/>
    </font>
    <font>
      <sz val="12"/>
      <name val="Old English"/>
    </font>
    <font>
      <sz val="10"/>
      <name val="Old English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96">
    <xf numFmtId="0" fontId="0" fillId="0" borderId="0" xfId="0"/>
    <xf numFmtId="0" fontId="2" fillId="2" borderId="0" xfId="0" applyFont="1" applyFill="1"/>
    <xf numFmtId="0" fontId="0" fillId="2" borderId="0" xfId="0" applyFill="1"/>
    <xf numFmtId="169" fontId="0" fillId="2" borderId="0" xfId="0" applyNumberFormat="1" applyFill="1"/>
    <xf numFmtId="10" fontId="0" fillId="2" borderId="0" xfId="0" applyNumberFormat="1" applyFill="1"/>
    <xf numFmtId="167" fontId="0" fillId="2" borderId="0" xfId="0" applyNumberFormat="1" applyFill="1"/>
    <xf numFmtId="166" fontId="0" fillId="2" borderId="0" xfId="0" applyNumberFormat="1" applyFill="1"/>
    <xf numFmtId="169" fontId="4" fillId="2" borderId="0" xfId="0" applyNumberFormat="1" applyFont="1" applyFill="1"/>
    <xf numFmtId="170" fontId="0" fillId="2" borderId="0" xfId="0" applyNumberFormat="1" applyFill="1" applyAlignment="1">
      <alignment horizontal="right"/>
    </xf>
    <xf numFmtId="170" fontId="0" fillId="2" borderId="0" xfId="0" applyNumberFormat="1" applyFill="1"/>
    <xf numFmtId="170" fontId="0" fillId="2" borderId="0" xfId="0" applyNumberFormat="1" applyFill="1" applyAlignment="1">
      <alignment horizontal="center"/>
    </xf>
    <xf numFmtId="0" fontId="8" fillId="2" borderId="0" xfId="0" applyFont="1" applyFill="1" applyAlignment="1" applyProtection="1"/>
    <xf numFmtId="167" fontId="0" fillId="2" borderId="0" xfId="0" applyNumberFormat="1" applyFill="1" applyProtection="1">
      <protection locked="0"/>
    </xf>
    <xf numFmtId="0" fontId="2" fillId="2" borderId="0" xfId="0" applyFont="1" applyFill="1" applyAlignment="1" applyProtection="1"/>
    <xf numFmtId="0" fontId="10" fillId="2" borderId="0" xfId="0" applyFont="1" applyFill="1" applyAlignment="1" applyProtection="1"/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/>
    </xf>
    <xf numFmtId="0" fontId="13" fillId="2" borderId="0" xfId="0" applyFont="1" applyFill="1" applyBorder="1"/>
    <xf numFmtId="0" fontId="10" fillId="0" borderId="7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3" fillId="0" borderId="10" xfId="0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14" fillId="2" borderId="6" xfId="0" applyNumberFormat="1" applyFont="1" applyFill="1" applyBorder="1"/>
    <xf numFmtId="0" fontId="11" fillId="2" borderId="3" xfId="0" applyFont="1" applyFill="1" applyBorder="1" applyAlignment="1">
      <alignment horizontal="left"/>
    </xf>
    <xf numFmtId="0" fontId="14" fillId="2" borderId="3" xfId="0" applyFont="1" applyFill="1" applyBorder="1"/>
    <xf numFmtId="0" fontId="14" fillId="2" borderId="4" xfId="0" applyFont="1" applyFill="1" applyBorder="1"/>
    <xf numFmtId="0" fontId="2" fillId="2" borderId="0" xfId="0" applyFont="1" applyFill="1" applyBorder="1" applyAlignment="1" applyProtection="1">
      <alignment horizontal="left"/>
      <protection hidden="1"/>
    </xf>
    <xf numFmtId="169" fontId="13" fillId="2" borderId="0" xfId="0" applyNumberFormat="1" applyFont="1" applyFill="1" applyBorder="1" applyAlignment="1" applyProtection="1">
      <alignment horizontal="right"/>
      <protection hidden="1"/>
    </xf>
    <xf numFmtId="170" fontId="10" fillId="2" borderId="0" xfId="0" applyNumberFormat="1" applyFont="1" applyFill="1" applyBorder="1" applyAlignment="1" applyProtection="1">
      <alignment horizontal="left"/>
      <protection hidden="1"/>
    </xf>
    <xf numFmtId="170" fontId="13" fillId="2" borderId="0" xfId="0" applyNumberFormat="1" applyFont="1" applyFill="1" applyBorder="1" applyAlignment="1" applyProtection="1">
      <alignment horizontal="right"/>
      <protection hidden="1"/>
    </xf>
    <xf numFmtId="0" fontId="13" fillId="2" borderId="8" xfId="0" applyFont="1" applyFill="1" applyBorder="1"/>
    <xf numFmtId="169" fontId="2" fillId="2" borderId="0" xfId="0" applyNumberFormat="1" applyFont="1" applyFill="1" applyBorder="1" applyAlignment="1">
      <alignment horizontal="left"/>
    </xf>
    <xf numFmtId="11" fontId="13" fillId="2" borderId="0" xfId="0" applyNumberFormat="1" applyFont="1" applyFill="1" applyBorder="1" applyAlignment="1">
      <alignment horizontal="right"/>
    </xf>
    <xf numFmtId="49" fontId="10" fillId="2" borderId="0" xfId="0" applyNumberFormat="1" applyFont="1" applyFill="1" applyBorder="1" applyAlignment="1">
      <alignment horizontal="left"/>
    </xf>
    <xf numFmtId="170" fontId="13" fillId="2" borderId="0" xfId="0" quotePrefix="1" applyNumberFormat="1" applyFont="1" applyFill="1" applyBorder="1" applyAlignment="1" applyProtection="1">
      <alignment horizontal="right"/>
      <protection hidden="1"/>
    </xf>
    <xf numFmtId="168" fontId="13" fillId="2" borderId="0" xfId="0" applyNumberFormat="1" applyFont="1" applyFill="1" applyBorder="1" applyAlignment="1" applyProtection="1">
      <alignment horizontal="right"/>
      <protection hidden="1"/>
    </xf>
    <xf numFmtId="0" fontId="13" fillId="2" borderId="0" xfId="0" applyFont="1" applyFill="1" applyBorder="1" applyAlignment="1">
      <alignment horizontal="center"/>
    </xf>
    <xf numFmtId="169" fontId="13" fillId="2" borderId="10" xfId="0" applyNumberFormat="1" applyFont="1" applyFill="1" applyBorder="1" applyAlignment="1">
      <alignment horizontal="left"/>
    </xf>
    <xf numFmtId="169" fontId="13" fillId="2" borderId="10" xfId="0" applyNumberFormat="1" applyFont="1" applyFill="1" applyBorder="1" applyAlignment="1">
      <alignment horizontal="right"/>
    </xf>
    <xf numFmtId="170" fontId="13" fillId="2" borderId="10" xfId="0" quotePrefix="1" applyNumberFormat="1" applyFont="1" applyFill="1" applyBorder="1" applyAlignment="1" applyProtection="1">
      <alignment horizontal="right"/>
      <protection hidden="1"/>
    </xf>
    <xf numFmtId="168" fontId="13" fillId="2" borderId="10" xfId="0" applyNumberFormat="1" applyFont="1" applyFill="1" applyBorder="1" applyAlignment="1" applyProtection="1">
      <alignment horizontal="right"/>
      <protection hidden="1"/>
    </xf>
    <xf numFmtId="0" fontId="13" fillId="2" borderId="10" xfId="0" applyFont="1" applyFill="1" applyBorder="1" applyAlignment="1"/>
    <xf numFmtId="49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2" xfId="0" quotePrefix="1" applyFont="1" applyFill="1" applyBorder="1" applyAlignment="1">
      <alignment horizontal="center"/>
    </xf>
    <xf numFmtId="49" fontId="2" fillId="2" borderId="13" xfId="0" applyNumberFormat="1" applyFont="1" applyFill="1" applyBorder="1" applyAlignment="1">
      <alignment horizontal="center"/>
    </xf>
    <xf numFmtId="10" fontId="2" fillId="2" borderId="14" xfId="0" applyNumberFormat="1" applyFont="1" applyFill="1" applyBorder="1"/>
    <xf numFmtId="170" fontId="2" fillId="2" borderId="15" xfId="0" applyNumberFormat="1" applyFont="1" applyFill="1" applyBorder="1"/>
    <xf numFmtId="49" fontId="2" fillId="2" borderId="16" xfId="0" applyNumberFormat="1" applyFont="1" applyFill="1" applyBorder="1" applyAlignment="1">
      <alignment horizontal="center"/>
    </xf>
    <xf numFmtId="0" fontId="2" fillId="2" borderId="17" xfId="0" applyFont="1" applyFill="1" applyBorder="1"/>
    <xf numFmtId="10" fontId="2" fillId="2" borderId="13" xfId="0" applyNumberFormat="1" applyFont="1" applyFill="1" applyBorder="1" applyAlignment="1">
      <alignment horizontal="center"/>
    </xf>
    <xf numFmtId="165" fontId="2" fillId="2" borderId="15" xfId="1" applyFont="1" applyFill="1" applyBorder="1" applyAlignment="1">
      <alignment horizontal="center"/>
    </xf>
    <xf numFmtId="10" fontId="2" fillId="2" borderId="18" xfId="0" applyNumberFormat="1" applyFont="1" applyFill="1" applyBorder="1"/>
    <xf numFmtId="49" fontId="2" fillId="2" borderId="19" xfId="0" applyNumberFormat="1" applyFont="1" applyFill="1" applyBorder="1" applyAlignment="1">
      <alignment horizontal="center"/>
    </xf>
    <xf numFmtId="0" fontId="2" fillId="2" borderId="14" xfId="0" applyFont="1" applyFill="1" applyBorder="1"/>
    <xf numFmtId="10" fontId="2" fillId="2" borderId="15" xfId="0" applyNumberFormat="1" applyFont="1" applyFill="1" applyBorder="1" applyAlignment="1">
      <alignment horizontal="center"/>
    </xf>
    <xf numFmtId="10" fontId="2" fillId="2" borderId="15" xfId="0" applyNumberFormat="1" applyFont="1" applyFill="1" applyBorder="1"/>
    <xf numFmtId="170" fontId="2" fillId="2" borderId="19" xfId="0" applyNumberFormat="1" applyFont="1" applyFill="1" applyBorder="1"/>
    <xf numFmtId="49" fontId="2" fillId="2" borderId="16" xfId="0" applyNumberFormat="1" applyFont="1" applyFill="1" applyBorder="1"/>
    <xf numFmtId="0" fontId="2" fillId="2" borderId="16" xfId="0" applyFont="1" applyFill="1" applyBorder="1"/>
    <xf numFmtId="170" fontId="2" fillId="2" borderId="16" xfId="0" applyNumberFormat="1" applyFont="1" applyFill="1" applyBorder="1"/>
    <xf numFmtId="49" fontId="2" fillId="2" borderId="20" xfId="0" applyNumberFormat="1" applyFont="1" applyFill="1" applyBorder="1"/>
    <xf numFmtId="0" fontId="10" fillId="2" borderId="21" xfId="0" applyFont="1" applyFill="1" applyBorder="1" applyAlignment="1">
      <alignment horizontal="left"/>
    </xf>
    <xf numFmtId="10" fontId="10" fillId="2" borderId="21" xfId="0" applyNumberFormat="1" applyFont="1" applyFill="1" applyBorder="1"/>
    <xf numFmtId="170" fontId="10" fillId="2" borderId="21" xfId="0" applyNumberFormat="1" applyFont="1" applyFill="1" applyBorder="1"/>
    <xf numFmtId="49" fontId="2" fillId="2" borderId="22" xfId="0" applyNumberFormat="1" applyFont="1" applyFill="1" applyBorder="1"/>
    <xf numFmtId="0" fontId="10" fillId="2" borderId="15" xfId="0" applyFont="1" applyFill="1" applyBorder="1" applyAlignment="1">
      <alignment horizontal="left"/>
    </xf>
    <xf numFmtId="10" fontId="10" fillId="2" borderId="15" xfId="0" applyNumberFormat="1" applyFont="1" applyFill="1" applyBorder="1"/>
    <xf numFmtId="10" fontId="13" fillId="2" borderId="15" xfId="0" applyNumberFormat="1" applyFont="1" applyFill="1" applyBorder="1"/>
    <xf numFmtId="49" fontId="2" fillId="2" borderId="23" xfId="0" applyNumberFormat="1" applyFont="1" applyFill="1" applyBorder="1"/>
    <xf numFmtId="0" fontId="10" fillId="2" borderId="16" xfId="0" applyFont="1" applyFill="1" applyBorder="1" applyAlignment="1">
      <alignment horizontal="left"/>
    </xf>
    <xf numFmtId="10" fontId="10" fillId="2" borderId="16" xfId="0" applyNumberFormat="1" applyFont="1" applyFill="1" applyBorder="1"/>
    <xf numFmtId="170" fontId="10" fillId="2" borderId="16" xfId="0" applyNumberFormat="1" applyFont="1" applyFill="1" applyBorder="1"/>
    <xf numFmtId="10" fontId="2" fillId="2" borderId="24" xfId="0" applyNumberFormat="1" applyFont="1" applyFill="1" applyBorder="1"/>
    <xf numFmtId="10" fontId="10" fillId="2" borderId="25" xfId="0" applyNumberFormat="1" applyFont="1" applyFill="1" applyBorder="1" applyAlignment="1">
      <alignment horizontal="left"/>
    </xf>
    <xf numFmtId="10" fontId="13" fillId="2" borderId="25" xfId="0" applyNumberFormat="1" applyFont="1" applyFill="1" applyBorder="1"/>
    <xf numFmtId="49" fontId="2" fillId="2" borderId="0" xfId="0" applyNumberFormat="1" applyFont="1" applyFill="1"/>
    <xf numFmtId="171" fontId="10" fillId="2" borderId="10" xfId="0" applyNumberFormat="1" applyFont="1" applyFill="1" applyBorder="1" applyAlignment="1">
      <alignment horizontal="left"/>
    </xf>
    <xf numFmtId="0" fontId="13" fillId="2" borderId="3" xfId="0" applyFont="1" applyFill="1" applyBorder="1" applyAlignment="1">
      <alignment horizontal="right"/>
    </xf>
    <xf numFmtId="0" fontId="9" fillId="2" borderId="0" xfId="0" applyFont="1" applyFill="1" applyAlignment="1" applyProtection="1"/>
    <xf numFmtId="14" fontId="1" fillId="0" borderId="0" xfId="0" applyNumberFormat="1" applyFont="1" applyBorder="1" applyAlignment="1">
      <alignment vertical="center"/>
    </xf>
    <xf numFmtId="165" fontId="1" fillId="0" borderId="6" xfId="1" applyFont="1" applyBorder="1" applyAlignment="1">
      <alignment wrapText="1"/>
    </xf>
    <xf numFmtId="165" fontId="1" fillId="0" borderId="3" xfId="1" applyFont="1" applyBorder="1" applyAlignment="1">
      <alignment wrapText="1"/>
    </xf>
    <xf numFmtId="165" fontId="1" fillId="0" borderId="3" xfId="1" applyFont="1" applyBorder="1" applyAlignment="1">
      <alignment vertical="center" wrapText="1"/>
    </xf>
    <xf numFmtId="165" fontId="1" fillId="0" borderId="3" xfId="1" applyFont="1" applyBorder="1" applyAlignment="1">
      <alignment horizontal="justify" vertical="center" wrapText="1"/>
    </xf>
    <xf numFmtId="165" fontId="1" fillId="0" borderId="3" xfId="1" applyFont="1" applyBorder="1" applyAlignment="1">
      <alignment horizontal="center" vertical="center" wrapText="1"/>
    </xf>
    <xf numFmtId="165" fontId="1" fillId="0" borderId="4" xfId="1" applyFont="1" applyBorder="1" applyAlignment="1">
      <alignment horizontal="center" vertical="center" wrapText="1"/>
    </xf>
    <xf numFmtId="165" fontId="1" fillId="0" borderId="7" xfId="1" applyFont="1" applyBorder="1" applyAlignment="1">
      <alignment wrapText="1"/>
    </xf>
    <xf numFmtId="165" fontId="1" fillId="0" borderId="0" xfId="1" applyFont="1" applyBorder="1" applyAlignment="1">
      <alignment wrapText="1"/>
    </xf>
    <xf numFmtId="165" fontId="19" fillId="0" borderId="0" xfId="1" applyFont="1" applyBorder="1" applyAlignment="1">
      <alignment vertical="center"/>
    </xf>
    <xf numFmtId="165" fontId="11" fillId="0" borderId="0" xfId="1" applyFont="1" applyBorder="1" applyAlignment="1">
      <alignment vertical="center"/>
    </xf>
    <xf numFmtId="165" fontId="1" fillId="0" borderId="0" xfId="1" applyFont="1" applyBorder="1" applyAlignment="1">
      <alignment horizontal="center" vertical="center" wrapText="1"/>
    </xf>
    <xf numFmtId="165" fontId="11" fillId="0" borderId="8" xfId="1" applyFont="1" applyBorder="1" applyAlignment="1">
      <alignment vertical="center"/>
    </xf>
    <xf numFmtId="165" fontId="1" fillId="0" borderId="0" xfId="1" applyFont="1" applyBorder="1" applyAlignment="1">
      <alignment vertical="center"/>
    </xf>
    <xf numFmtId="165" fontId="0" fillId="0" borderId="8" xfId="1" applyFont="1" applyBorder="1" applyAlignment="1">
      <alignment vertical="center"/>
    </xf>
    <xf numFmtId="165" fontId="0" fillId="0" borderId="0" xfId="1" applyFont="1" applyBorder="1" applyAlignment="1">
      <alignment vertical="center"/>
    </xf>
    <xf numFmtId="165" fontId="1" fillId="0" borderId="9" xfId="1" applyFont="1" applyBorder="1" applyAlignment="1">
      <alignment wrapText="1"/>
    </xf>
    <xf numFmtId="165" fontId="1" fillId="0" borderId="10" xfId="1" applyFont="1" applyBorder="1" applyAlignment="1">
      <alignment wrapText="1"/>
    </xf>
    <xf numFmtId="165" fontId="12" fillId="0" borderId="10" xfId="1" applyFont="1" applyBorder="1" applyAlignment="1">
      <alignment vertical="center"/>
    </xf>
    <xf numFmtId="165" fontId="1" fillId="0" borderId="10" xfId="1" applyFont="1" applyBorder="1" applyAlignment="1">
      <alignment horizontal="center" vertical="center" wrapText="1"/>
    </xf>
    <xf numFmtId="165" fontId="12" fillId="0" borderId="5" xfId="1" applyFont="1" applyBorder="1" applyAlignment="1">
      <alignment vertical="center"/>
    </xf>
    <xf numFmtId="165" fontId="13" fillId="0" borderId="3" xfId="1" applyFont="1" applyBorder="1" applyAlignment="1">
      <alignment horizontal="left"/>
    </xf>
    <xf numFmtId="165" fontId="13" fillId="2" borderId="4" xfId="1" quotePrefix="1" applyFont="1" applyFill="1" applyBorder="1" applyAlignment="1" applyProtection="1">
      <alignment horizontal="right"/>
      <protection hidden="1"/>
    </xf>
    <xf numFmtId="165" fontId="10" fillId="0" borderId="0" xfId="1" applyFont="1" applyBorder="1" applyAlignment="1">
      <alignment horizontal="left"/>
    </xf>
    <xf numFmtId="165" fontId="0" fillId="0" borderId="0" xfId="1" applyFont="1" applyBorder="1" applyAlignment="1">
      <alignment horizontal="left"/>
    </xf>
    <xf numFmtId="165" fontId="13" fillId="2" borderId="8" xfId="1" quotePrefix="1" applyFont="1" applyFill="1" applyBorder="1" applyAlignment="1" applyProtection="1">
      <alignment horizontal="right"/>
      <protection hidden="1"/>
    </xf>
    <xf numFmtId="165" fontId="10" fillId="0" borderId="7" xfId="1" applyFont="1" applyBorder="1" applyAlignment="1">
      <alignment horizontal="left" vertical="center"/>
    </xf>
    <xf numFmtId="165" fontId="10" fillId="0" borderId="0" xfId="1" applyFont="1" applyBorder="1" applyAlignment="1">
      <alignment horizontal="left" vertical="center"/>
    </xf>
    <xf numFmtId="165" fontId="13" fillId="0" borderId="0" xfId="1" applyFont="1" applyBorder="1" applyAlignment="1">
      <alignment horizontal="left" vertical="center"/>
    </xf>
    <xf numFmtId="165" fontId="15" fillId="0" borderId="0" xfId="1" applyFont="1" applyBorder="1" applyAlignment="1">
      <alignment horizontal="left" vertical="center"/>
    </xf>
    <xf numFmtId="165" fontId="13" fillId="2" borderId="8" xfId="1" applyFont="1" applyFill="1" applyBorder="1" applyAlignment="1" applyProtection="1">
      <alignment horizontal="left"/>
      <protection locked="0"/>
    </xf>
    <xf numFmtId="165" fontId="13" fillId="0" borderId="9" xfId="1" applyFont="1" applyFill="1" applyBorder="1" applyAlignment="1">
      <alignment horizontal="center" vertical="center"/>
    </xf>
    <xf numFmtId="165" fontId="13" fillId="0" borderId="10" xfId="1" applyFont="1" applyFill="1" applyBorder="1" applyAlignment="1">
      <alignment horizontal="left" vertical="center"/>
    </xf>
    <xf numFmtId="165" fontId="13" fillId="2" borderId="0" xfId="1" applyFont="1" applyFill="1" applyBorder="1"/>
    <xf numFmtId="165" fontId="13" fillId="0" borderId="10" xfId="1" applyFont="1" applyFill="1" applyBorder="1" applyAlignment="1">
      <alignment horizontal="left" vertical="center" wrapText="1"/>
    </xf>
    <xf numFmtId="165" fontId="10" fillId="0" borderId="10" xfId="1" applyFont="1" applyFill="1" applyBorder="1" applyAlignment="1">
      <alignment horizontal="left" vertical="center" wrapText="1"/>
    </xf>
    <xf numFmtId="165" fontId="13" fillId="2" borderId="5" xfId="1" applyFont="1" applyFill="1" applyBorder="1" applyAlignment="1" applyProtection="1">
      <alignment horizontal="left"/>
      <protection locked="0"/>
    </xf>
    <xf numFmtId="165" fontId="3" fillId="2" borderId="4" xfId="1" applyFont="1" applyFill="1" applyBorder="1" applyAlignment="1" applyProtection="1">
      <alignment horizontal="center" vertical="center" wrapText="1"/>
      <protection hidden="1"/>
    </xf>
    <xf numFmtId="165" fontId="3" fillId="2" borderId="4" xfId="1" quotePrefix="1" applyFont="1" applyFill="1" applyBorder="1" applyAlignment="1" applyProtection="1">
      <alignment horizontal="center" vertical="center" wrapText="1"/>
    </xf>
    <xf numFmtId="165" fontId="3" fillId="2" borderId="1" xfId="1" applyFont="1" applyFill="1" applyBorder="1" applyAlignment="1" applyProtection="1">
      <alignment horizontal="center" vertical="center" wrapText="1"/>
    </xf>
    <xf numFmtId="165" fontId="3" fillId="2" borderId="1" xfId="1" quotePrefix="1" applyFont="1" applyFill="1" applyBorder="1" applyAlignment="1" applyProtection="1">
      <alignment horizontal="center" vertical="center"/>
    </xf>
    <xf numFmtId="165" fontId="2" fillId="2" borderId="5" xfId="1" applyFont="1" applyFill="1" applyBorder="1" applyAlignment="1" applyProtection="1">
      <alignment horizontal="center" vertical="top"/>
      <protection hidden="1"/>
    </xf>
    <xf numFmtId="165" fontId="2" fillId="2" borderId="5" xfId="1" applyFont="1" applyFill="1" applyBorder="1" applyAlignment="1" applyProtection="1">
      <alignment horizontal="justify"/>
      <protection hidden="1"/>
    </xf>
    <xf numFmtId="165" fontId="2" fillId="2" borderId="5" xfId="1" applyFont="1" applyFill="1" applyBorder="1" applyAlignment="1" applyProtection="1">
      <alignment horizontal="center"/>
      <protection hidden="1"/>
    </xf>
    <xf numFmtId="165" fontId="2" fillId="2" borderId="5" xfId="1" applyFont="1" applyFill="1" applyBorder="1" applyAlignment="1" applyProtection="1">
      <alignment horizontal="right"/>
    </xf>
    <xf numFmtId="165" fontId="2" fillId="2" borderId="2" xfId="1" applyFont="1" applyFill="1" applyBorder="1" applyAlignment="1" applyProtection="1">
      <alignment horizontal="right"/>
    </xf>
    <xf numFmtId="165" fontId="10" fillId="2" borderId="2" xfId="1" applyFont="1" applyFill="1" applyBorder="1" applyProtection="1">
      <protection locked="0"/>
    </xf>
    <xf numFmtId="165" fontId="2" fillId="2" borderId="11" xfId="1" applyFont="1" applyFill="1" applyBorder="1" applyAlignment="1" applyProtection="1">
      <protection locked="0"/>
    </xf>
    <xf numFmtId="165" fontId="9" fillId="2" borderId="11" xfId="1" applyFont="1" applyFill="1" applyBorder="1" applyAlignment="1" applyProtection="1">
      <protection locked="0"/>
    </xf>
    <xf numFmtId="165" fontId="5" fillId="2" borderId="11" xfId="1" applyFont="1" applyFill="1" applyBorder="1" applyAlignment="1" applyProtection="1">
      <protection locked="0"/>
    </xf>
    <xf numFmtId="165" fontId="5" fillId="2" borderId="6" xfId="1" applyFont="1" applyFill="1" applyBorder="1" applyAlignment="1" applyProtection="1">
      <protection locked="0"/>
    </xf>
    <xf numFmtId="165" fontId="5" fillId="2" borderId="4" xfId="1" applyFont="1" applyFill="1" applyBorder="1" applyAlignment="1" applyProtection="1">
      <protection locked="0"/>
    </xf>
    <xf numFmtId="165" fontId="9" fillId="2" borderId="7" xfId="1" applyFont="1" applyFill="1" applyBorder="1" applyAlignment="1" applyProtection="1">
      <protection locked="0"/>
    </xf>
    <xf numFmtId="165" fontId="9" fillId="2" borderId="0" xfId="1" quotePrefix="1" applyFont="1" applyFill="1" applyBorder="1" applyAlignment="1" applyProtection="1">
      <alignment horizontal="left" vertical="top"/>
      <protection locked="0"/>
    </xf>
    <xf numFmtId="165" fontId="10" fillId="2" borderId="0" xfId="1" applyFont="1" applyFill="1" applyBorder="1" applyAlignment="1" applyProtection="1">
      <alignment horizontal="left" vertical="justify"/>
      <protection hidden="1"/>
    </xf>
    <xf numFmtId="165" fontId="9" fillId="2" borderId="0" xfId="1" applyFont="1" applyFill="1" applyBorder="1" applyAlignment="1" applyProtection="1">
      <alignment horizontal="center"/>
      <protection hidden="1"/>
    </xf>
    <xf numFmtId="165" fontId="9" fillId="2" borderId="0" xfId="1" applyFont="1" applyFill="1" applyBorder="1" applyAlignment="1" applyProtection="1">
      <protection locked="0"/>
    </xf>
    <xf numFmtId="165" fontId="9" fillId="2" borderId="0" xfId="1" applyFont="1" applyFill="1" applyBorder="1" applyAlignment="1" applyProtection="1">
      <protection hidden="1"/>
    </xf>
    <xf numFmtId="165" fontId="10" fillId="2" borderId="0" xfId="1" applyFont="1" applyFill="1" applyBorder="1" applyAlignment="1" applyProtection="1">
      <protection locked="0"/>
    </xf>
    <xf numFmtId="165" fontId="9" fillId="2" borderId="8" xfId="1" applyFont="1" applyFill="1" applyBorder="1" applyAlignment="1" applyProtection="1">
      <protection locked="0"/>
    </xf>
    <xf numFmtId="165" fontId="5" fillId="2" borderId="7" xfId="1" applyFont="1" applyFill="1" applyBorder="1" applyAlignment="1" applyProtection="1">
      <protection locked="0"/>
    </xf>
    <xf numFmtId="165" fontId="5" fillId="2" borderId="0" xfId="1" quotePrefix="1" applyFont="1" applyFill="1" applyBorder="1" applyAlignment="1" applyProtection="1">
      <alignment horizontal="left" vertical="top"/>
      <protection locked="0"/>
    </xf>
    <xf numFmtId="165" fontId="5" fillId="2" borderId="0" xfId="1" applyFont="1" applyFill="1" applyBorder="1" applyAlignment="1" applyProtection="1">
      <alignment horizontal="left" vertical="justify"/>
      <protection hidden="1"/>
    </xf>
    <xf numFmtId="165" fontId="2" fillId="2" borderId="27" xfId="1" applyFont="1" applyFill="1" applyBorder="1"/>
    <xf numFmtId="165" fontId="5" fillId="2" borderId="27" xfId="1" applyFont="1" applyFill="1" applyBorder="1" applyAlignment="1" applyProtection="1">
      <protection hidden="1"/>
    </xf>
    <xf numFmtId="165" fontId="2" fillId="2" borderId="0" xfId="1" applyFont="1" applyFill="1" applyBorder="1" applyAlignment="1" applyProtection="1">
      <protection hidden="1"/>
    </xf>
    <xf numFmtId="165" fontId="5" fillId="2" borderId="8" xfId="1" applyFont="1" applyFill="1" applyBorder="1" applyAlignment="1" applyProtection="1">
      <protection locked="0"/>
    </xf>
    <xf numFmtId="165" fontId="5" fillId="2" borderId="9" xfId="1" applyFont="1" applyFill="1" applyBorder="1" applyAlignment="1" applyProtection="1">
      <protection locked="0"/>
    </xf>
    <xf numFmtId="165" fontId="5" fillId="2" borderId="10" xfId="1" quotePrefix="1" applyFont="1" applyFill="1" applyBorder="1" applyAlignment="1" applyProtection="1">
      <alignment horizontal="left" vertical="top"/>
      <protection locked="0"/>
    </xf>
    <xf numFmtId="165" fontId="5" fillId="2" borderId="10" xfId="1" applyFont="1" applyFill="1" applyBorder="1" applyAlignment="1" applyProtection="1">
      <alignment horizontal="left" vertical="justify"/>
      <protection hidden="1"/>
    </xf>
    <xf numFmtId="165" fontId="9" fillId="2" borderId="10" xfId="1" applyFont="1" applyFill="1" applyBorder="1" applyAlignment="1" applyProtection="1">
      <protection locked="0"/>
    </xf>
    <xf numFmtId="165" fontId="13" fillId="2" borderId="10" xfId="1" applyFont="1" applyFill="1" applyBorder="1" applyAlignment="1" applyProtection="1">
      <protection hidden="1"/>
    </xf>
    <xf numFmtId="165" fontId="13" fillId="0" borderId="3" xfId="1" applyFont="1" applyFill="1" applyBorder="1" applyAlignment="1">
      <alignment horizontal="left"/>
    </xf>
    <xf numFmtId="165" fontId="13" fillId="2" borderId="4" xfId="0" applyNumberFormat="1" applyFont="1" applyFill="1" applyBorder="1"/>
    <xf numFmtId="165" fontId="10" fillId="0" borderId="7" xfId="0" applyNumberFormat="1" applyFont="1" applyBorder="1" applyAlignment="1">
      <alignment horizontal="left"/>
    </xf>
    <xf numFmtId="165" fontId="10" fillId="2" borderId="0" xfId="1" applyFont="1" applyFill="1" applyAlignment="1" applyProtection="1"/>
    <xf numFmtId="0" fontId="13" fillId="2" borderId="0" xfId="0" applyFont="1" applyFill="1" applyAlignment="1" applyProtection="1"/>
    <xf numFmtId="165" fontId="10" fillId="2" borderId="0" xfId="0" applyNumberFormat="1" applyFont="1" applyFill="1" applyAlignment="1" applyProtection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165" fontId="10" fillId="0" borderId="0" xfId="1" applyFont="1" applyFill="1" applyBorder="1" applyAlignment="1">
      <alignment horizontal="left" vertical="center" wrapText="1"/>
    </xf>
    <xf numFmtId="165" fontId="10" fillId="0" borderId="7" xfId="1" applyFont="1" applyFill="1" applyBorder="1" applyAlignment="1">
      <alignment horizontal="left"/>
    </xf>
    <xf numFmtId="0" fontId="1" fillId="0" borderId="9" xfId="0" applyFont="1" applyFill="1" applyBorder="1" applyAlignment="1">
      <alignment horizontal="left" vertical="center"/>
    </xf>
    <xf numFmtId="165" fontId="1" fillId="0" borderId="0" xfId="1" applyFont="1" applyFill="1" applyBorder="1" applyAlignment="1">
      <alignment horizontal="left"/>
    </xf>
    <xf numFmtId="14" fontId="1" fillId="0" borderId="10" xfId="1" applyNumberFormat="1" applyFont="1" applyFill="1" applyBorder="1" applyAlignment="1">
      <alignment horizontal="left" vertical="center"/>
    </xf>
    <xf numFmtId="165" fontId="2" fillId="2" borderId="0" xfId="1" applyFont="1" applyFill="1" applyBorder="1" applyAlignment="1" applyProtection="1">
      <alignment horizontal="center" vertical="top"/>
      <protection hidden="1"/>
    </xf>
    <xf numFmtId="165" fontId="2" fillId="2" borderId="8" xfId="1" applyFont="1" applyFill="1" applyBorder="1" applyAlignment="1" applyProtection="1">
      <alignment horizontal="right"/>
    </xf>
    <xf numFmtId="165" fontId="9" fillId="2" borderId="9" xfId="1" applyFont="1" applyFill="1" applyBorder="1" applyAlignment="1" applyProtection="1">
      <protection locked="0"/>
    </xf>
    <xf numFmtId="165" fontId="9" fillId="2" borderId="10" xfId="1" quotePrefix="1" applyFont="1" applyFill="1" applyBorder="1" applyAlignment="1" applyProtection="1">
      <alignment horizontal="left" vertical="top"/>
      <protection locked="0"/>
    </xf>
    <xf numFmtId="165" fontId="9" fillId="2" borderId="10" xfId="1" applyFont="1" applyFill="1" applyBorder="1" applyAlignment="1" applyProtection="1">
      <alignment horizontal="center"/>
      <protection hidden="1"/>
    </xf>
    <xf numFmtId="165" fontId="9" fillId="2" borderId="10" xfId="1" applyFont="1" applyFill="1" applyBorder="1" applyAlignment="1" applyProtection="1">
      <protection hidden="1"/>
    </xf>
    <xf numFmtId="165" fontId="9" fillId="2" borderId="5" xfId="1" applyFont="1" applyFill="1" applyBorder="1" applyAlignment="1" applyProtection="1">
      <protection locked="0"/>
    </xf>
    <xf numFmtId="165" fontId="3" fillId="2" borderId="0" xfId="1" applyFont="1" applyFill="1" applyBorder="1" applyAlignment="1" applyProtection="1">
      <alignment horizontal="left" vertical="top"/>
      <protection locked="0"/>
    </xf>
    <xf numFmtId="14" fontId="13" fillId="2" borderId="5" xfId="0" applyNumberFormat="1" applyFont="1" applyFill="1" applyBorder="1"/>
    <xf numFmtId="0" fontId="21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10" xfId="0" applyFont="1" applyBorder="1" applyAlignment="1">
      <alignment vertical="center" wrapText="1"/>
    </xf>
    <xf numFmtId="170" fontId="2" fillId="3" borderId="15" xfId="0" applyNumberFormat="1" applyFont="1" applyFill="1" applyBorder="1"/>
    <xf numFmtId="10" fontId="2" fillId="3" borderId="15" xfId="0" applyNumberFormat="1" applyFont="1" applyFill="1" applyBorder="1" applyAlignment="1">
      <alignment horizontal="center"/>
    </xf>
    <xf numFmtId="165" fontId="13" fillId="2" borderId="30" xfId="0" applyNumberFormat="1" applyFont="1" applyFill="1" applyBorder="1"/>
    <xf numFmtId="0" fontId="2" fillId="2" borderId="0" xfId="0" applyFont="1" applyFill="1" applyAlignment="1"/>
    <xf numFmtId="0" fontId="2" fillId="2" borderId="0" xfId="0" applyFont="1" applyFill="1" applyBorder="1"/>
    <xf numFmtId="165" fontId="0" fillId="0" borderId="26" xfId="1" applyFont="1" applyBorder="1" applyAlignment="1">
      <alignment horizontal="center" vertical="center"/>
    </xf>
    <xf numFmtId="165" fontId="0" fillId="0" borderId="11" xfId="1" applyFont="1" applyBorder="1" applyAlignment="1">
      <alignment horizontal="center" vertical="center"/>
    </xf>
    <xf numFmtId="165" fontId="3" fillId="2" borderId="11" xfId="1" applyFont="1" applyFill="1" applyBorder="1" applyAlignment="1" applyProtection="1">
      <protection locked="0"/>
    </xf>
    <xf numFmtId="0" fontId="3" fillId="2" borderId="0" xfId="0" applyFont="1" applyFill="1" applyAlignment="1" applyProtection="1"/>
    <xf numFmtId="165" fontId="2" fillId="2" borderId="8" xfId="1" applyFont="1" applyFill="1" applyBorder="1" applyAlignment="1" applyProtection="1">
      <protection locked="0"/>
    </xf>
    <xf numFmtId="165" fontId="3" fillId="2" borderId="8" xfId="1" applyFont="1" applyFill="1" applyBorder="1" applyAlignment="1" applyProtection="1">
      <protection locked="0"/>
    </xf>
    <xf numFmtId="165" fontId="10" fillId="2" borderId="1" xfId="1" applyFont="1" applyFill="1" applyBorder="1" applyAlignment="1" applyProtection="1">
      <alignment horizontal="center"/>
      <protection hidden="1"/>
    </xf>
    <xf numFmtId="165" fontId="2" fillId="2" borderId="6" xfId="1" applyFont="1" applyFill="1" applyBorder="1" applyAlignment="1" applyProtection="1">
      <alignment horizontal="center"/>
      <protection hidden="1"/>
    </xf>
    <xf numFmtId="165" fontId="6" fillId="2" borderId="3" xfId="1" applyFont="1" applyFill="1" applyBorder="1" applyAlignment="1" applyProtection="1">
      <alignment horizontal="center" vertical="top" wrapText="1"/>
    </xf>
    <xf numFmtId="165" fontId="2" fillId="2" borderId="3" xfId="1" applyFont="1" applyFill="1" applyBorder="1" applyAlignment="1" applyProtection="1">
      <alignment horizontal="right"/>
    </xf>
    <xf numFmtId="165" fontId="10" fillId="2" borderId="3" xfId="1" applyFont="1" applyFill="1" applyBorder="1" applyProtection="1">
      <protection locked="0"/>
    </xf>
    <xf numFmtId="165" fontId="5" fillId="2" borderId="0" xfId="1" applyFont="1" applyFill="1" applyBorder="1" applyAlignment="1" applyProtection="1">
      <alignment horizontal="center" vertical="top"/>
      <protection locked="0"/>
    </xf>
    <xf numFmtId="165" fontId="5" fillId="2" borderId="0" xfId="1" applyFont="1" applyFill="1" applyBorder="1" applyAlignment="1" applyProtection="1">
      <alignment horizontal="center"/>
      <protection hidden="1"/>
    </xf>
    <xf numFmtId="165" fontId="5" fillId="2" borderId="0" xfId="1" applyFont="1" applyFill="1" applyBorder="1" applyAlignment="1" applyProtection="1">
      <protection locked="0"/>
    </xf>
    <xf numFmtId="165" fontId="5" fillId="2" borderId="0" xfId="1" applyFont="1" applyFill="1" applyBorder="1" applyAlignment="1" applyProtection="1">
      <protection hidden="1"/>
    </xf>
    <xf numFmtId="165" fontId="3" fillId="2" borderId="31" xfId="1" applyFont="1" applyFill="1" applyBorder="1" applyAlignment="1" applyProtection="1">
      <alignment horizontal="center" vertical="top"/>
      <protection hidden="1"/>
    </xf>
    <xf numFmtId="165" fontId="10" fillId="2" borderId="31" xfId="1" applyFont="1" applyFill="1" applyBorder="1" applyAlignment="1" applyProtection="1">
      <alignment horizontal="left"/>
      <protection hidden="1"/>
    </xf>
    <xf numFmtId="165" fontId="2" fillId="2" borderId="31" xfId="1" applyFont="1" applyFill="1" applyBorder="1" applyAlignment="1" applyProtection="1">
      <alignment horizontal="center"/>
      <protection hidden="1"/>
    </xf>
    <xf numFmtId="165" fontId="6" fillId="2" borderId="31" xfId="1" applyFont="1" applyFill="1" applyBorder="1" applyAlignment="1" applyProtection="1">
      <alignment horizontal="center" vertical="top" wrapText="1"/>
    </xf>
    <xf numFmtId="165" fontId="2" fillId="2" borderId="31" xfId="1" applyFont="1" applyFill="1" applyBorder="1" applyAlignment="1" applyProtection="1">
      <alignment horizontal="right"/>
    </xf>
    <xf numFmtId="165" fontId="10" fillId="2" borderId="31" xfId="1" applyFont="1" applyFill="1" applyBorder="1" applyProtection="1">
      <protection locked="0"/>
    </xf>
    <xf numFmtId="165" fontId="2" fillId="2" borderId="31" xfId="1" applyFont="1" applyFill="1" applyBorder="1" applyAlignment="1" applyProtection="1">
      <alignment horizontal="center" vertical="top"/>
      <protection locked="0"/>
    </xf>
    <xf numFmtId="165" fontId="2" fillId="0" borderId="31" xfId="1" applyFont="1" applyFill="1" applyBorder="1" applyAlignment="1" applyProtection="1">
      <alignment horizontal="left" vertical="justify"/>
      <protection hidden="1"/>
    </xf>
    <xf numFmtId="165" fontId="2" fillId="0" borderId="31" xfId="1" applyFont="1" applyFill="1" applyBorder="1" applyAlignment="1" applyProtection="1">
      <alignment horizontal="center"/>
      <protection hidden="1"/>
    </xf>
    <xf numFmtId="165" fontId="2" fillId="0" borderId="31" xfId="1" applyFont="1" applyFill="1" applyBorder="1" applyAlignment="1" applyProtection="1">
      <protection locked="0"/>
    </xf>
    <xf numFmtId="165" fontId="2" fillId="0" borderId="31" xfId="1" applyFont="1" applyFill="1" applyBorder="1" applyAlignment="1" applyProtection="1">
      <alignment horizontal="right"/>
      <protection hidden="1"/>
    </xf>
    <xf numFmtId="165" fontId="2" fillId="0" borderId="31" xfId="1" applyFont="1" applyFill="1" applyBorder="1" applyAlignment="1" applyProtection="1">
      <protection hidden="1"/>
    </xf>
    <xf numFmtId="165" fontId="9" fillId="0" borderId="31" xfId="1" applyFont="1" applyFill="1" applyBorder="1" applyAlignment="1" applyProtection="1">
      <protection locked="0"/>
    </xf>
    <xf numFmtId="165" fontId="3" fillId="2" borderId="31" xfId="1" applyFont="1" applyFill="1" applyBorder="1" applyAlignment="1" applyProtection="1">
      <alignment horizontal="center" vertical="top"/>
      <protection locked="0"/>
    </xf>
    <xf numFmtId="165" fontId="3" fillId="0" borderId="31" xfId="1" applyFont="1" applyFill="1" applyBorder="1" applyAlignment="1" applyProtection="1">
      <alignment horizontal="left" vertical="justify"/>
      <protection hidden="1"/>
    </xf>
    <xf numFmtId="165" fontId="3" fillId="0" borderId="31" xfId="1" applyFont="1" applyFill="1" applyBorder="1" applyAlignment="1" applyProtection="1">
      <alignment horizontal="center"/>
      <protection hidden="1"/>
    </xf>
    <xf numFmtId="165" fontId="3" fillId="0" borderId="31" xfId="1" applyFont="1" applyFill="1" applyBorder="1" applyAlignment="1" applyProtection="1">
      <protection locked="0"/>
    </xf>
    <xf numFmtId="165" fontId="3" fillId="0" borderId="31" xfId="1" applyFont="1" applyFill="1" applyBorder="1" applyAlignment="1" applyProtection="1">
      <alignment horizontal="right"/>
      <protection hidden="1"/>
    </xf>
    <xf numFmtId="165" fontId="3" fillId="0" borderId="31" xfId="1" applyFont="1" applyFill="1" applyBorder="1" applyAlignment="1" applyProtection="1">
      <protection hidden="1"/>
    </xf>
    <xf numFmtId="0" fontId="2" fillId="2" borderId="31" xfId="0" applyFont="1" applyFill="1" applyBorder="1" applyAlignment="1" applyProtection="1"/>
    <xf numFmtId="165" fontId="2" fillId="2" borderId="31" xfId="1" applyFont="1" applyFill="1" applyBorder="1" applyAlignment="1" applyProtection="1">
      <alignment horizontal="left" vertical="justify"/>
      <protection hidden="1"/>
    </xf>
    <xf numFmtId="165" fontId="18" fillId="0" borderId="31" xfId="1" applyFont="1" applyFill="1" applyBorder="1" applyAlignment="1" applyProtection="1">
      <protection locked="0"/>
    </xf>
    <xf numFmtId="165" fontId="2" fillId="2" borderId="31" xfId="1" applyFont="1" applyFill="1" applyBorder="1" applyAlignment="1" applyProtection="1">
      <alignment horizontal="right"/>
      <protection hidden="1"/>
    </xf>
    <xf numFmtId="165" fontId="2" fillId="2" borderId="31" xfId="1" applyFont="1" applyFill="1" applyBorder="1" applyAlignment="1" applyProtection="1">
      <protection hidden="1"/>
    </xf>
    <xf numFmtId="165" fontId="9" fillId="2" borderId="31" xfId="1" applyFont="1" applyFill="1" applyBorder="1" applyAlignment="1" applyProtection="1">
      <protection locked="0"/>
    </xf>
    <xf numFmtId="165" fontId="9" fillId="2" borderId="31" xfId="1" quotePrefix="1" applyFont="1" applyFill="1" applyBorder="1" applyAlignment="1" applyProtection="1">
      <alignment horizontal="center" vertical="top"/>
      <protection locked="0"/>
    </xf>
    <xf numFmtId="165" fontId="9" fillId="2" borderId="31" xfId="1" applyFont="1" applyFill="1" applyBorder="1" applyAlignment="1" applyProtection="1">
      <alignment horizontal="left" vertical="justify"/>
      <protection hidden="1"/>
    </xf>
    <xf numFmtId="165" fontId="9" fillId="2" borderId="31" xfId="1" applyFont="1" applyFill="1" applyBorder="1" applyAlignment="1" applyProtection="1">
      <alignment horizontal="center"/>
      <protection hidden="1"/>
    </xf>
    <xf numFmtId="165" fontId="17" fillId="0" borderId="31" xfId="1" applyFont="1" applyFill="1" applyBorder="1" applyAlignment="1" applyProtection="1">
      <protection locked="0"/>
    </xf>
    <xf numFmtId="165" fontId="9" fillId="2" borderId="31" xfId="1" applyFont="1" applyFill="1" applyBorder="1" applyAlignment="1" applyProtection="1">
      <protection hidden="1"/>
    </xf>
    <xf numFmtId="165" fontId="5" fillId="2" borderId="31" xfId="1" quotePrefix="1" applyFont="1" applyFill="1" applyBorder="1" applyAlignment="1" applyProtection="1">
      <alignment horizontal="center" vertical="top"/>
      <protection locked="0"/>
    </xf>
    <xf numFmtId="165" fontId="5" fillId="2" borderId="31" xfId="1" applyFont="1" applyFill="1" applyBorder="1" applyAlignment="1" applyProtection="1">
      <alignment horizontal="left" vertical="justify"/>
      <protection hidden="1"/>
    </xf>
    <xf numFmtId="165" fontId="5" fillId="2" borderId="31" xfId="1" applyFont="1" applyFill="1" applyBorder="1" applyAlignment="1" applyProtection="1">
      <alignment horizontal="center"/>
      <protection hidden="1"/>
    </xf>
    <xf numFmtId="165" fontId="16" fillId="0" borderId="31" xfId="1" applyFont="1" applyFill="1" applyBorder="1" applyAlignment="1" applyProtection="1">
      <protection locked="0"/>
    </xf>
    <xf numFmtId="165" fontId="5" fillId="2" borderId="31" xfId="1" applyFont="1" applyFill="1" applyBorder="1" applyAlignment="1" applyProtection="1">
      <protection hidden="1"/>
    </xf>
    <xf numFmtId="165" fontId="2" fillId="2" borderId="31" xfId="1" applyFont="1" applyFill="1" applyBorder="1" applyAlignment="1" applyProtection="1"/>
    <xf numFmtId="0" fontId="2" fillId="2" borderId="31" xfId="0" applyFont="1" applyFill="1" applyBorder="1" applyAlignment="1" applyProtection="1">
      <alignment horizontal="center"/>
    </xf>
    <xf numFmtId="170" fontId="2" fillId="0" borderId="15" xfId="0" applyNumberFormat="1" applyFont="1" applyFill="1" applyBorder="1"/>
    <xf numFmtId="10" fontId="2" fillId="0" borderId="13" xfId="0" applyNumberFormat="1" applyFont="1" applyFill="1" applyBorder="1" applyAlignment="1">
      <alignment horizontal="center"/>
    </xf>
    <xf numFmtId="10" fontId="2" fillId="0" borderId="15" xfId="0" applyNumberFormat="1" applyFont="1" applyFill="1" applyBorder="1" applyAlignment="1">
      <alignment horizontal="center"/>
    </xf>
    <xf numFmtId="165" fontId="2" fillId="0" borderId="15" xfId="1" applyFont="1" applyFill="1" applyBorder="1" applyAlignment="1">
      <alignment horizontal="center"/>
    </xf>
    <xf numFmtId="165" fontId="2" fillId="3" borderId="15" xfId="1" applyFont="1" applyFill="1" applyBorder="1" applyAlignment="1">
      <alignment horizontal="center"/>
    </xf>
    <xf numFmtId="165" fontId="5" fillId="2" borderId="32" xfId="1" quotePrefix="1" applyFont="1" applyFill="1" applyBorder="1" applyAlignment="1" applyProtection="1">
      <alignment horizontal="left" vertical="top"/>
      <protection locked="0"/>
    </xf>
    <xf numFmtId="165" fontId="5" fillId="2" borderId="32" xfId="1" applyFont="1" applyFill="1" applyBorder="1" applyAlignment="1" applyProtection="1">
      <alignment horizontal="left" vertical="justify"/>
      <protection hidden="1"/>
    </xf>
    <xf numFmtId="165" fontId="5" fillId="2" borderId="32" xfId="1" applyFont="1" applyFill="1" applyBorder="1" applyAlignment="1" applyProtection="1">
      <alignment horizontal="center"/>
      <protection hidden="1"/>
    </xf>
    <xf numFmtId="165" fontId="5" fillId="2" borderId="32" xfId="1" applyFont="1" applyFill="1" applyBorder="1" applyAlignment="1" applyProtection="1">
      <protection locked="0"/>
    </xf>
    <xf numFmtId="165" fontId="5" fillId="2" borderId="32" xfId="1" applyFont="1" applyFill="1" applyBorder="1" applyAlignment="1" applyProtection="1">
      <protection hidden="1"/>
    </xf>
    <xf numFmtId="165" fontId="2" fillId="2" borderId="32" xfId="1" applyFont="1" applyFill="1" applyBorder="1" applyAlignment="1" applyProtection="1">
      <protection hidden="1"/>
    </xf>
    <xf numFmtId="165" fontId="9" fillId="2" borderId="32" xfId="1" applyFont="1" applyFill="1" applyBorder="1" applyAlignment="1" applyProtection="1">
      <protection locked="0"/>
    </xf>
    <xf numFmtId="165" fontId="2" fillId="2" borderId="0" xfId="1" applyFont="1" applyFill="1" applyBorder="1" applyAlignment="1">
      <alignment horizontal="left"/>
    </xf>
    <xf numFmtId="165" fontId="2" fillId="2" borderId="0" xfId="1" applyFont="1" applyFill="1" applyAlignment="1">
      <alignment horizontal="left" vertical="center"/>
    </xf>
    <xf numFmtId="165" fontId="2" fillId="2" borderId="0" xfId="1" applyFont="1" applyFill="1" applyAlignment="1">
      <alignment horizontal="left"/>
    </xf>
    <xf numFmtId="165" fontId="2" fillId="2" borderId="1" xfId="1" applyFont="1" applyFill="1" applyBorder="1" applyAlignment="1" applyProtection="1">
      <alignment horizontal="center" vertical="center"/>
      <protection hidden="1"/>
    </xf>
    <xf numFmtId="165" fontId="0" fillId="0" borderId="2" xfId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5" fontId="13" fillId="0" borderId="3" xfId="1" applyFont="1" applyBorder="1" applyAlignment="1">
      <alignment horizontal="left" vertical="center"/>
    </xf>
    <xf numFmtId="165" fontId="6" fillId="2" borderId="1" xfId="1" applyFont="1" applyFill="1" applyBorder="1" applyAlignment="1" applyProtection="1">
      <alignment horizontal="center" vertical="top" wrapText="1"/>
    </xf>
    <xf numFmtId="165" fontId="6" fillId="2" borderId="2" xfId="1" applyFont="1" applyFill="1" applyBorder="1" applyAlignment="1" applyProtection="1">
      <alignment horizontal="center" vertical="top" wrapText="1"/>
    </xf>
    <xf numFmtId="165" fontId="10" fillId="2" borderId="0" xfId="1" applyFont="1" applyFill="1" applyBorder="1" applyAlignment="1" applyProtection="1">
      <alignment horizontal="center" vertical="center"/>
      <protection hidden="1"/>
    </xf>
    <xf numFmtId="165" fontId="10" fillId="2" borderId="10" xfId="1" applyFont="1" applyFill="1" applyBorder="1" applyAlignment="1" applyProtection="1">
      <alignment horizontal="center" vertical="center"/>
      <protection hidden="1"/>
    </xf>
    <xf numFmtId="164" fontId="10" fillId="2" borderId="0" xfId="1" applyNumberFormat="1" applyFont="1" applyFill="1" applyBorder="1" applyAlignment="1" applyProtection="1">
      <alignment horizontal="center" vertical="center"/>
      <protection locked="0"/>
    </xf>
    <xf numFmtId="164" fontId="10" fillId="2" borderId="10" xfId="1" applyNumberFormat="1" applyFont="1" applyFill="1" applyBorder="1" applyAlignment="1" applyProtection="1">
      <alignment horizontal="center" vertical="center"/>
      <protection locked="0"/>
    </xf>
    <xf numFmtId="165" fontId="28" fillId="0" borderId="6" xfId="1" applyFont="1" applyFill="1" applyBorder="1" applyAlignment="1">
      <alignment horizontal="left" vertical="justify"/>
    </xf>
    <xf numFmtId="165" fontId="28" fillId="0" borderId="3" xfId="1" applyFont="1" applyFill="1" applyBorder="1" applyAlignment="1">
      <alignment horizontal="left" vertical="justify"/>
    </xf>
    <xf numFmtId="0" fontId="10" fillId="0" borderId="6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" fillId="2" borderId="13" xfId="0" applyFont="1" applyFill="1" applyBorder="1" applyAlignment="1">
      <alignment horizontal="justify" vertical="center" wrapText="1"/>
    </xf>
    <xf numFmtId="0" fontId="13" fillId="0" borderId="16" xfId="0" applyFont="1" applyBorder="1" applyAlignment="1">
      <alignment horizontal="justify" vertical="center" wrapText="1"/>
    </xf>
    <xf numFmtId="0" fontId="13" fillId="0" borderId="19" xfId="0" applyFont="1" applyBorder="1" applyAlignment="1">
      <alignment horizontal="justify" vertical="center" wrapText="1"/>
    </xf>
    <xf numFmtId="0" fontId="1" fillId="2" borderId="29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2"/>
  <sheetViews>
    <sheetView view="pageBreakPreview" zoomScaleSheetLayoutView="100" workbookViewId="0">
      <selection activeCell="E14" sqref="E14"/>
    </sheetView>
  </sheetViews>
  <sheetFormatPr defaultColWidth="11.42578125" defaultRowHeight="12.75"/>
  <cols>
    <col min="1" max="1" width="11.42578125" style="1" customWidth="1"/>
    <col min="2" max="2" width="10" style="9" customWidth="1"/>
    <col min="3" max="3" width="77.5703125" style="9" customWidth="1"/>
    <col min="4" max="4" width="6.5703125" style="10" customWidth="1"/>
    <col min="5" max="5" width="8.5703125" style="9" customWidth="1"/>
    <col min="6" max="6" width="10.7109375" style="8" customWidth="1"/>
    <col min="7" max="7" width="11.7109375" style="8" customWidth="1"/>
    <col min="8" max="8" width="14" style="2" customWidth="1"/>
    <col min="9" max="9" width="9" style="4" customWidth="1"/>
    <col min="10" max="10" width="2.42578125" style="2" customWidth="1"/>
    <col min="11" max="11" width="11.28515625" style="3" bestFit="1" customWidth="1"/>
    <col min="12" max="12" width="10.7109375" style="5" customWidth="1"/>
    <col min="13" max="13" width="10.7109375" style="3" customWidth="1"/>
    <col min="14" max="14" width="14" style="6" customWidth="1"/>
    <col min="15" max="27" width="10.7109375" style="7" customWidth="1"/>
    <col min="28" max="16384" width="11.42578125" style="2"/>
  </cols>
  <sheetData>
    <row r="1" spans="1:27" s="20" customFormat="1">
      <c r="A1" s="99"/>
      <c r="B1" s="100"/>
      <c r="C1" s="101"/>
      <c r="D1" s="102"/>
      <c r="E1" s="103"/>
      <c r="F1" s="103"/>
      <c r="G1" s="103"/>
      <c r="H1" s="103"/>
      <c r="I1" s="104"/>
      <c r="J1" s="24"/>
      <c r="K1" s="35"/>
      <c r="L1" s="35"/>
      <c r="M1" s="35"/>
      <c r="N1" s="35"/>
    </row>
    <row r="2" spans="1:27" s="20" customFormat="1" ht="22.5" customHeight="1">
      <c r="A2" s="105"/>
      <c r="B2" s="106"/>
      <c r="C2" s="107" t="s">
        <v>2</v>
      </c>
      <c r="D2" s="108"/>
      <c r="E2" s="108"/>
      <c r="F2" s="108"/>
      <c r="G2" s="109"/>
      <c r="H2" s="108"/>
      <c r="I2" s="110"/>
      <c r="J2" s="23"/>
      <c r="K2" s="25"/>
      <c r="L2" s="25"/>
      <c r="M2" s="25"/>
      <c r="N2" s="25"/>
      <c r="O2" s="275"/>
      <c r="P2" s="275"/>
      <c r="Q2" s="275"/>
    </row>
    <row r="3" spans="1:27" s="20" customFormat="1" ht="12.75" customHeight="1">
      <c r="A3" s="105"/>
      <c r="B3" s="106"/>
      <c r="C3" s="176" t="s">
        <v>32</v>
      </c>
      <c r="D3" s="108"/>
      <c r="E3" s="108"/>
      <c r="F3" s="108"/>
      <c r="G3" s="109"/>
      <c r="H3" s="111"/>
      <c r="I3" s="112"/>
      <c r="J3" s="25"/>
      <c r="K3" s="27"/>
      <c r="L3" s="25"/>
      <c r="M3" s="25"/>
      <c r="N3" s="25"/>
      <c r="O3" s="276"/>
      <c r="P3" s="277"/>
      <c r="Q3" s="277"/>
    </row>
    <row r="4" spans="1:27" s="20" customFormat="1">
      <c r="A4" s="105"/>
      <c r="B4" s="106"/>
      <c r="C4" s="177" t="s">
        <v>33</v>
      </c>
      <c r="D4" s="111"/>
      <c r="E4" s="113"/>
      <c r="F4" s="113"/>
      <c r="G4" s="109"/>
      <c r="H4" s="111"/>
      <c r="I4" s="112"/>
      <c r="J4" s="25"/>
      <c r="K4" s="27"/>
      <c r="L4" s="25"/>
      <c r="M4" s="25"/>
      <c r="N4" s="25"/>
      <c r="O4" s="276"/>
      <c r="P4" s="277"/>
      <c r="Q4" s="277"/>
    </row>
    <row r="5" spans="1:27" s="20" customFormat="1" ht="15.75" thickBot="1">
      <c r="A5" s="114"/>
      <c r="B5" s="115"/>
      <c r="C5" s="192" t="s">
        <v>34</v>
      </c>
      <c r="D5" s="116"/>
      <c r="E5" s="116"/>
      <c r="F5" s="116"/>
      <c r="G5" s="117"/>
      <c r="H5" s="116"/>
      <c r="I5" s="118"/>
    </row>
    <row r="6" spans="1:27" s="31" customFormat="1" ht="33" customHeight="1">
      <c r="A6" s="285" t="s">
        <v>47</v>
      </c>
      <c r="B6" s="286"/>
      <c r="C6" s="286"/>
      <c r="D6" s="286"/>
      <c r="E6" s="278" t="s">
        <v>25</v>
      </c>
      <c r="F6" s="278"/>
      <c r="G6" s="170">
        <v>3630</v>
      </c>
      <c r="H6" s="119" t="s">
        <v>29</v>
      </c>
      <c r="I6" s="120"/>
    </row>
    <row r="7" spans="1:27" s="31" customFormat="1" ht="12.75" customHeight="1">
      <c r="A7" s="179" t="s">
        <v>48</v>
      </c>
      <c r="B7" s="121"/>
      <c r="C7" s="121"/>
      <c r="D7" s="121"/>
      <c r="F7" s="122"/>
      <c r="G7" s="181" t="s">
        <v>35</v>
      </c>
      <c r="H7" s="181" t="s">
        <v>65</v>
      </c>
      <c r="I7" s="123"/>
    </row>
    <row r="8" spans="1:27" s="31" customFormat="1">
      <c r="A8" s="124" t="s">
        <v>12</v>
      </c>
      <c r="B8" s="125"/>
      <c r="C8" s="125"/>
      <c r="D8" s="125"/>
      <c r="E8" s="126" t="s">
        <v>0</v>
      </c>
      <c r="F8" s="126"/>
      <c r="G8" s="127">
        <v>128</v>
      </c>
      <c r="H8" s="178" t="s">
        <v>4</v>
      </c>
      <c r="I8" s="128"/>
    </row>
    <row r="9" spans="1:27" s="31" customFormat="1" ht="13.5" thickBot="1">
      <c r="A9" s="129" t="s">
        <v>30</v>
      </c>
      <c r="B9" s="182" t="s">
        <v>63</v>
      </c>
      <c r="C9" s="130"/>
      <c r="D9" s="130"/>
      <c r="E9" s="130" t="s">
        <v>1</v>
      </c>
      <c r="F9" s="131"/>
      <c r="G9" s="132">
        <v>20</v>
      </c>
      <c r="H9" s="133" t="s">
        <v>4</v>
      </c>
      <c r="I9" s="134"/>
    </row>
    <row r="10" spans="1:27" ht="12.75" customHeight="1">
      <c r="A10" s="273" t="s">
        <v>21</v>
      </c>
      <c r="B10" s="135" t="s">
        <v>13</v>
      </c>
      <c r="C10" s="135" t="s">
        <v>43</v>
      </c>
      <c r="D10" s="135" t="s">
        <v>15</v>
      </c>
      <c r="E10" s="279" t="s">
        <v>16</v>
      </c>
      <c r="F10" s="136" t="s">
        <v>17</v>
      </c>
      <c r="G10" s="137" t="s">
        <v>18</v>
      </c>
      <c r="H10" s="137" t="s">
        <v>19</v>
      </c>
      <c r="I10" s="138" t="s">
        <v>20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6.75" customHeight="1" thickBot="1">
      <c r="A11" s="274"/>
      <c r="B11" s="139"/>
      <c r="C11" s="140"/>
      <c r="D11" s="141"/>
      <c r="E11" s="280"/>
      <c r="F11" s="142"/>
      <c r="G11" s="143"/>
      <c r="H11" s="144"/>
      <c r="I11" s="143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>
      <c r="A12" s="206"/>
      <c r="B12" s="183"/>
      <c r="C12" s="212" t="s">
        <v>50</v>
      </c>
      <c r="D12" s="213"/>
      <c r="E12" s="214"/>
      <c r="F12" s="215"/>
      <c r="G12" s="215"/>
      <c r="H12" s="216"/>
      <c r="I12" s="184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>
      <c r="A13" s="207"/>
      <c r="B13" s="221" t="s">
        <v>5</v>
      </c>
      <c r="C13" s="222" t="s">
        <v>49</v>
      </c>
      <c r="D13" s="223"/>
      <c r="E13" s="224"/>
      <c r="F13" s="225"/>
      <c r="G13" s="225"/>
      <c r="H13" s="226"/>
      <c r="I13" s="184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s="13" customFormat="1" ht="11.25" customHeight="1">
      <c r="A14" s="145"/>
      <c r="B14" s="227" t="s">
        <v>24</v>
      </c>
      <c r="C14" s="228" t="s">
        <v>46</v>
      </c>
      <c r="D14" s="229" t="s">
        <v>23</v>
      </c>
      <c r="E14" s="230"/>
      <c r="F14" s="231">
        <f>1.1*92</f>
        <v>101.2</v>
      </c>
      <c r="G14" s="232">
        <f t="shared" ref="G14:G27" si="0">ROUND(E14*F14,2)</f>
        <v>0</v>
      </c>
      <c r="H14" s="233"/>
      <c r="I14" s="210"/>
    </row>
    <row r="15" spans="1:27" s="13" customFormat="1" ht="14.25" customHeight="1">
      <c r="A15" s="145"/>
      <c r="B15" s="227" t="s">
        <v>44</v>
      </c>
      <c r="C15" s="228" t="s">
        <v>51</v>
      </c>
      <c r="D15" s="229" t="s">
        <v>52</v>
      </c>
      <c r="E15" s="230">
        <f>G6</f>
        <v>3630</v>
      </c>
      <c r="F15" s="231">
        <f>1.1*20.97</f>
        <v>23.067</v>
      </c>
      <c r="G15" s="232">
        <f t="shared" si="0"/>
        <v>83733.210000000006</v>
      </c>
      <c r="H15" s="233"/>
      <c r="I15" s="210"/>
    </row>
    <row r="16" spans="1:27" s="13" customFormat="1" ht="11.25" customHeight="1">
      <c r="A16" s="145"/>
      <c r="B16" s="227" t="s">
        <v>45</v>
      </c>
      <c r="C16" s="228" t="s">
        <v>53</v>
      </c>
      <c r="D16" s="229" t="s">
        <v>22</v>
      </c>
      <c r="E16" s="230">
        <v>262</v>
      </c>
      <c r="F16" s="231">
        <f>1.1*2.6</f>
        <v>2.8600000000000003</v>
      </c>
      <c r="G16" s="232">
        <f t="shared" si="0"/>
        <v>749.32</v>
      </c>
      <c r="H16" s="233"/>
      <c r="I16" s="210"/>
    </row>
    <row r="17" spans="1:11" s="209" customFormat="1" ht="11.25" customHeight="1">
      <c r="A17" s="208"/>
      <c r="B17" s="234"/>
      <c r="C17" s="235" t="s">
        <v>54</v>
      </c>
      <c r="D17" s="236"/>
      <c r="E17" s="237"/>
      <c r="F17" s="238"/>
      <c r="G17" s="239">
        <f t="shared" si="0"/>
        <v>0</v>
      </c>
      <c r="H17" s="237">
        <f>SUM(G14:G16)</f>
        <v>84482.530000000013</v>
      </c>
      <c r="I17" s="211"/>
    </row>
    <row r="18" spans="1:11" s="209" customFormat="1" ht="11.25" customHeight="1">
      <c r="A18" s="208"/>
      <c r="B18" s="234"/>
      <c r="C18" s="235"/>
      <c r="D18" s="236"/>
      <c r="E18" s="237"/>
      <c r="F18" s="238"/>
      <c r="G18" s="239"/>
      <c r="H18" s="237"/>
      <c r="I18" s="211"/>
    </row>
    <row r="19" spans="1:11" s="209" customFormat="1" ht="11.25" customHeight="1">
      <c r="A19" s="208"/>
      <c r="B19" s="234" t="s">
        <v>56</v>
      </c>
      <c r="C19" s="235" t="s">
        <v>55</v>
      </c>
      <c r="D19" s="236"/>
      <c r="E19" s="237"/>
      <c r="F19" s="238"/>
      <c r="G19" s="239"/>
      <c r="H19" s="237"/>
      <c r="I19" s="211"/>
    </row>
    <row r="20" spans="1:11" s="13" customFormat="1" ht="11.25" customHeight="1">
      <c r="A20" s="145"/>
      <c r="B20" s="227" t="s">
        <v>57</v>
      </c>
      <c r="C20" s="228" t="s">
        <v>59</v>
      </c>
      <c r="D20" s="229" t="s">
        <v>23</v>
      </c>
      <c r="E20" s="230">
        <v>105.6</v>
      </c>
      <c r="F20" s="231">
        <f>1.1*54.5</f>
        <v>59.95</v>
      </c>
      <c r="G20" s="232">
        <f t="shared" si="0"/>
        <v>6330.72</v>
      </c>
      <c r="H20" s="233"/>
      <c r="I20" s="210"/>
    </row>
    <row r="21" spans="1:11" s="13" customFormat="1" ht="11.25" customHeight="1">
      <c r="A21" s="145"/>
      <c r="B21" s="227" t="s">
        <v>58</v>
      </c>
      <c r="C21" s="240" t="s">
        <v>60</v>
      </c>
      <c r="D21" s="257" t="s">
        <v>36</v>
      </c>
      <c r="E21" s="256">
        <v>1</v>
      </c>
      <c r="F21" s="231">
        <f>1.1*1099.74</f>
        <v>1209.7140000000002</v>
      </c>
      <c r="G21" s="232">
        <f>ROUND(E21*F21,2)</f>
        <v>1209.71</v>
      </c>
      <c r="H21" s="233"/>
      <c r="I21" s="210"/>
    </row>
    <row r="22" spans="1:11" s="13" customFormat="1" ht="11.25" customHeight="1">
      <c r="A22" s="145"/>
      <c r="B22" s="227" t="s">
        <v>61</v>
      </c>
      <c r="C22" s="228" t="s">
        <v>62</v>
      </c>
      <c r="D22" s="229" t="s">
        <v>22</v>
      </c>
      <c r="E22" s="230">
        <v>5</v>
      </c>
      <c r="F22" s="231">
        <v>250</v>
      </c>
      <c r="G22" s="232">
        <f t="shared" ref="G22:G23" si="1">ROUND(E22*F22,2)</f>
        <v>1250</v>
      </c>
      <c r="H22" s="233"/>
      <c r="I22" s="210"/>
    </row>
    <row r="23" spans="1:11" s="13" customFormat="1" ht="11.25" customHeight="1">
      <c r="A23" s="145"/>
      <c r="B23" s="227"/>
      <c r="C23" s="235" t="s">
        <v>54</v>
      </c>
      <c r="D23" s="236"/>
      <c r="E23" s="237"/>
      <c r="F23" s="238"/>
      <c r="G23" s="239">
        <f t="shared" si="1"/>
        <v>0</v>
      </c>
      <c r="H23" s="237">
        <f>SUM(G20:G22)</f>
        <v>8790.43</v>
      </c>
      <c r="I23" s="210"/>
    </row>
    <row r="24" spans="1:11" s="13" customFormat="1" ht="11.25" customHeight="1">
      <c r="A24" s="145"/>
      <c r="B24" s="227"/>
      <c r="C24" s="241"/>
      <c r="D24" s="223"/>
      <c r="E24" s="242"/>
      <c r="F24" s="243"/>
      <c r="G24" s="244">
        <f t="shared" si="0"/>
        <v>0</v>
      </c>
      <c r="H24" s="245"/>
      <c r="I24" s="210"/>
    </row>
    <row r="25" spans="1:11" s="13" customFormat="1" ht="11.25" customHeight="1">
      <c r="A25" s="145"/>
      <c r="B25" s="227"/>
      <c r="C25" s="241"/>
      <c r="D25" s="223"/>
      <c r="E25" s="242"/>
      <c r="F25" s="244"/>
      <c r="G25" s="244">
        <f t="shared" si="0"/>
        <v>0</v>
      </c>
      <c r="H25" s="245"/>
      <c r="I25" s="210"/>
    </row>
    <row r="26" spans="1:11" s="97" customFormat="1" ht="11.25" customHeight="1">
      <c r="A26" s="146"/>
      <c r="B26" s="246"/>
      <c r="C26" s="247"/>
      <c r="D26" s="248" t="str">
        <f>IF(A26=0," ",VLOOKUP(A26,#REF!,3,FALSE))</f>
        <v xml:space="preserve"> </v>
      </c>
      <c r="E26" s="249"/>
      <c r="F26" s="250"/>
      <c r="G26" s="250">
        <f t="shared" si="0"/>
        <v>0</v>
      </c>
      <c r="H26" s="245"/>
      <c r="I26" s="157"/>
    </row>
    <row r="27" spans="1:11" s="11" customFormat="1" ht="11.25" customHeight="1">
      <c r="A27" s="147"/>
      <c r="B27" s="251"/>
      <c r="C27" s="252" t="str">
        <f>IF(A27=0," ",VLOOKUP(A27,#REF!,2,FALSE))</f>
        <v xml:space="preserve"> </v>
      </c>
      <c r="D27" s="253" t="str">
        <f>IF(A27=0," ",VLOOKUP(A27,#REF!,3,FALSE))</f>
        <v xml:space="preserve"> </v>
      </c>
      <c r="E27" s="254"/>
      <c r="F27" s="255"/>
      <c r="G27" s="244">
        <f t="shared" si="0"/>
        <v>0</v>
      </c>
      <c r="H27" s="245"/>
      <c r="I27" s="164"/>
    </row>
    <row r="28" spans="1:11" s="11" customFormat="1" ht="11.25" customHeight="1" thickBot="1">
      <c r="A28" s="147"/>
      <c r="B28" s="263"/>
      <c r="C28" s="264"/>
      <c r="D28" s="265"/>
      <c r="E28" s="266"/>
      <c r="F28" s="267"/>
      <c r="G28" s="268"/>
      <c r="H28" s="269"/>
      <c r="I28" s="164"/>
    </row>
    <row r="29" spans="1:11" s="11" customFormat="1" ht="11.25" customHeight="1">
      <c r="A29" s="148"/>
      <c r="B29" s="217"/>
      <c r="C29" s="281" t="s">
        <v>11</v>
      </c>
      <c r="D29" s="218"/>
      <c r="E29" s="219"/>
      <c r="F29" s="220"/>
      <c r="G29" s="163">
        <f>ROUND(E29*F29,2)</f>
        <v>0</v>
      </c>
      <c r="H29" s="283">
        <f>SUM(H14:H28)</f>
        <v>93272.960000000021</v>
      </c>
      <c r="I29" s="149"/>
      <c r="K29" s="174"/>
    </row>
    <row r="30" spans="1:11" s="14" customFormat="1" ht="15" customHeight="1" thickBot="1">
      <c r="A30" s="185"/>
      <c r="B30" s="186"/>
      <c r="C30" s="282"/>
      <c r="D30" s="187" t="str">
        <f>IF(A30=0," ",VLOOKUP(A30,#REF!,3,FALSE))</f>
        <v xml:space="preserve"> </v>
      </c>
      <c r="E30" s="168"/>
      <c r="F30" s="188"/>
      <c r="G30" s="188">
        <f>ROUND(E30*F30,2)</f>
        <v>0</v>
      </c>
      <c r="H30" s="284"/>
      <c r="I30" s="189" t="s">
        <v>12</v>
      </c>
      <c r="K30" s="173"/>
    </row>
    <row r="31" spans="1:11" s="14" customFormat="1" ht="11.25" customHeight="1">
      <c r="A31" s="150"/>
      <c r="B31" s="190"/>
      <c r="C31" s="152"/>
      <c r="D31" s="153"/>
      <c r="E31" s="154"/>
      <c r="F31" s="155"/>
      <c r="G31" s="155"/>
      <c r="H31" s="156"/>
      <c r="I31" s="157"/>
    </row>
    <row r="32" spans="1:11" s="14" customFormat="1" ht="11.25" customHeight="1">
      <c r="A32" s="150"/>
      <c r="B32" s="151"/>
      <c r="C32" s="152"/>
      <c r="D32" s="153"/>
      <c r="E32" s="154"/>
      <c r="F32" s="155"/>
      <c r="G32" s="155"/>
      <c r="H32" s="156"/>
      <c r="I32" s="157"/>
    </row>
    <row r="33" spans="1:12" s="14" customFormat="1" ht="11.25" customHeight="1">
      <c r="A33" s="150"/>
      <c r="B33" s="151"/>
      <c r="C33" s="152"/>
      <c r="D33" s="153"/>
      <c r="E33" s="154"/>
      <c r="F33" s="155"/>
      <c r="G33" s="155"/>
      <c r="H33" s="156"/>
      <c r="I33" s="157"/>
    </row>
    <row r="34" spans="1:12" s="14" customFormat="1" ht="11.25" customHeight="1">
      <c r="A34" s="150"/>
      <c r="B34" s="151"/>
      <c r="C34" s="152"/>
      <c r="D34" s="153"/>
      <c r="E34" s="154"/>
      <c r="F34" s="155"/>
      <c r="G34" s="155"/>
      <c r="H34" s="156"/>
      <c r="I34" s="157"/>
      <c r="K34" s="175"/>
    </row>
    <row r="35" spans="1:12" s="14" customFormat="1" ht="11.25" customHeight="1">
      <c r="A35" s="150"/>
      <c r="B35" s="151"/>
      <c r="C35" s="152"/>
      <c r="D35" s="153"/>
      <c r="E35" s="154"/>
      <c r="F35" s="155"/>
      <c r="G35" s="155"/>
      <c r="H35" s="156"/>
      <c r="I35" s="157"/>
    </row>
    <row r="36" spans="1:12" s="11" customFormat="1" ht="11.25" customHeight="1">
      <c r="A36" s="158"/>
      <c r="B36" s="159"/>
      <c r="C36" s="160"/>
      <c r="D36" s="161"/>
      <c r="E36" s="161"/>
      <c r="F36" s="162" t="str">
        <f>IF(A36=0," ",VLOOKUP(A36,#REF!,4,FALSE))</f>
        <v xml:space="preserve"> </v>
      </c>
      <c r="G36" s="163" t="s">
        <v>12</v>
      </c>
      <c r="H36" s="154" t="s">
        <v>12</v>
      </c>
      <c r="I36" s="164"/>
    </row>
    <row r="37" spans="1:12" s="11" customFormat="1">
      <c r="A37" s="158"/>
      <c r="B37" s="159"/>
      <c r="C37" s="160" t="str">
        <f>IF(A37=0," ",VLOOKUP(A37,#REF!,2,FALSE))</f>
        <v xml:space="preserve"> </v>
      </c>
      <c r="D37" s="270" t="s">
        <v>26</v>
      </c>
      <c r="E37" s="270"/>
      <c r="F37" s="270"/>
      <c r="G37" s="163">
        <f>IF(A37=0,0,E37*F37)</f>
        <v>0</v>
      </c>
      <c r="H37" s="154"/>
      <c r="I37" s="164"/>
    </row>
    <row r="38" spans="1:12" s="11" customFormat="1">
      <c r="A38" s="158"/>
      <c r="B38" s="159"/>
      <c r="C38" s="160" t="str">
        <f>IF(A38=0," ",VLOOKUP(A38,#REF!,2,FALSE))</f>
        <v xml:space="preserve"> </v>
      </c>
      <c r="D38" s="271" t="s">
        <v>27</v>
      </c>
      <c r="E38" s="271"/>
      <c r="F38" s="271"/>
      <c r="G38" s="163">
        <f>IF(A38=0,0,E38*F38)</f>
        <v>0</v>
      </c>
      <c r="H38" s="154"/>
      <c r="I38" s="164"/>
    </row>
    <row r="39" spans="1:12" s="11" customFormat="1" ht="13.5" thickBot="1">
      <c r="A39" s="165"/>
      <c r="B39" s="166"/>
      <c r="C39" s="167" t="str">
        <f>IF(A39=0," ",VLOOKUP(A39,#REF!,2,FALSE))</f>
        <v xml:space="preserve"> </v>
      </c>
      <c r="D39" s="272" t="s">
        <v>28</v>
      </c>
      <c r="E39" s="272"/>
      <c r="F39" s="272"/>
      <c r="G39" s="272"/>
      <c r="H39" s="168">
        <f>H29/G6</f>
        <v>25.695030303030308</v>
      </c>
      <c r="I39" s="169"/>
    </row>
    <row r="42" spans="1:12">
      <c r="L42" s="12"/>
    </row>
  </sheetData>
  <dataConsolidate/>
  <mergeCells count="12">
    <mergeCell ref="D37:F37"/>
    <mergeCell ref="D38:F38"/>
    <mergeCell ref="D39:G39"/>
    <mergeCell ref="A10:A11"/>
    <mergeCell ref="O2:Q2"/>
    <mergeCell ref="O3:Q3"/>
    <mergeCell ref="O4:Q4"/>
    <mergeCell ref="E6:F6"/>
    <mergeCell ref="E10:E11"/>
    <mergeCell ref="C29:C30"/>
    <mergeCell ref="H29:H30"/>
    <mergeCell ref="A6:D6"/>
  </mergeCells>
  <phoneticPr fontId="5" type="noConversion"/>
  <printOptions horizontalCentered="1"/>
  <pageMargins left="0.15748031496062992" right="0.19685039370078741" top="0.53" bottom="0.55118110236220474" header="0.35433070866141736" footer="0.39370078740157483"/>
  <pageSetup paperSize="9" scale="85" orientation="landscape" horizontalDpi="300" verticalDpi="300" r:id="rId1"/>
  <headerFooter alignWithMargins="0">
    <oddHeader>&amp;F</oddHeader>
    <oddFooter>Página &amp;P de &amp;N</oddFooter>
  </headerFooter>
  <legacyDrawing r:id="rId2"/>
  <oleObjects>
    <oleObject progId="Paint.Picture" shapeId="1031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tabSelected="1" view="pageBreakPreview" workbookViewId="0">
      <selection activeCell="D27" sqref="D27"/>
    </sheetView>
  </sheetViews>
  <sheetFormatPr defaultRowHeight="12.75"/>
  <cols>
    <col min="1" max="1" width="8.85546875" style="94" customWidth="1"/>
    <col min="2" max="2" width="54.7109375" style="1" customWidth="1"/>
    <col min="3" max="3" width="9.42578125" style="1" customWidth="1"/>
    <col min="4" max="4" width="11.7109375" style="1" customWidth="1"/>
    <col min="5" max="7" width="14.7109375" style="1" customWidth="1"/>
    <col min="8" max="8" width="8.7109375" style="1" customWidth="1"/>
    <col min="9" max="9" width="13" style="1" customWidth="1"/>
  </cols>
  <sheetData>
    <row r="1" spans="1:9">
      <c r="A1" s="15"/>
      <c r="B1" s="16"/>
      <c r="C1" s="17"/>
      <c r="D1" s="199"/>
      <c r="E1" s="18"/>
      <c r="F1" s="36"/>
      <c r="G1" s="19"/>
      <c r="H1" s="19"/>
      <c r="I1" s="37"/>
    </row>
    <row r="2" spans="1:9" ht="20.25">
      <c r="A2" s="21"/>
      <c r="B2" s="20"/>
      <c r="C2" s="22"/>
      <c r="D2" s="196" t="s">
        <v>40</v>
      </c>
      <c r="E2" s="38"/>
      <c r="F2" s="38"/>
      <c r="G2" s="23"/>
      <c r="H2" s="25"/>
      <c r="I2" s="26"/>
    </row>
    <row r="3" spans="1:9" ht="18">
      <c r="A3" s="21"/>
      <c r="B3" s="38"/>
      <c r="C3" s="193"/>
      <c r="D3" s="197" t="s">
        <v>32</v>
      </c>
      <c r="E3" s="23"/>
      <c r="F3" s="27"/>
      <c r="G3" s="25"/>
      <c r="H3" s="27"/>
      <c r="I3" s="26"/>
    </row>
    <row r="4" spans="1:9" ht="15">
      <c r="A4" s="21"/>
      <c r="B4" s="20"/>
      <c r="C4" s="22"/>
      <c r="D4" s="198" t="s">
        <v>41</v>
      </c>
      <c r="E4" s="25"/>
      <c r="F4" s="39"/>
      <c r="G4" s="25"/>
      <c r="H4" s="98"/>
      <c r="I4" s="26"/>
    </row>
    <row r="5" spans="1:9" ht="13.5" thickBot="1">
      <c r="A5" s="21"/>
      <c r="B5" s="20"/>
      <c r="C5" s="200"/>
      <c r="D5" s="28"/>
      <c r="E5" s="28"/>
      <c r="F5" s="39"/>
      <c r="G5" s="28"/>
      <c r="H5" s="28"/>
      <c r="I5" s="29"/>
    </row>
    <row r="6" spans="1:9" ht="18.75" thickBot="1">
      <c r="A6" s="40"/>
      <c r="B6" s="41" t="s">
        <v>3</v>
      </c>
      <c r="C6" s="42"/>
      <c r="D6" s="42"/>
      <c r="E6" s="42"/>
      <c r="F6" s="42"/>
      <c r="G6" s="42"/>
      <c r="H6" s="42"/>
      <c r="I6" s="43"/>
    </row>
    <row r="7" spans="1:9" ht="13.5" thickBot="1">
      <c r="A7" s="287" t="str">
        <f>ORÇAMENTO!A6</f>
        <v>OBRA: AMPLIAÇÃO DO ATERRO SANITÁRIO - INSTALAÇÃO DE MANTA EM UMA VALA (31B / 33B) - 110,00 X 13,50 X 6,50 M</v>
      </c>
      <c r="B7" s="288"/>
      <c r="C7" s="288"/>
      <c r="D7" s="288"/>
      <c r="E7" s="288"/>
      <c r="F7" s="288"/>
      <c r="G7" s="288"/>
      <c r="H7" s="96"/>
      <c r="I7" s="171"/>
    </row>
    <row r="8" spans="1:9" ht="12.75" customHeight="1" thickBot="1">
      <c r="A8" s="172" t="str">
        <f>ORÇAMENTO!A7</f>
        <v>END.: Rodovia do Cerne,  PR-090, km 213.  Ventania / PR</v>
      </c>
      <c r="B8" s="30"/>
      <c r="C8" s="44"/>
      <c r="D8" s="45"/>
      <c r="E8" s="46"/>
      <c r="F8" s="47"/>
      <c r="G8" s="294" t="s">
        <v>31</v>
      </c>
      <c r="H8" s="295"/>
      <c r="I8" s="203">
        <f>ORÇAMENTO!G6</f>
        <v>3630</v>
      </c>
    </row>
    <row r="9" spans="1:9">
      <c r="A9" s="32" t="s">
        <v>12</v>
      </c>
      <c r="B9" s="33"/>
      <c r="C9" s="49" t="s">
        <v>12</v>
      </c>
      <c r="D9" s="50"/>
      <c r="E9" s="51"/>
      <c r="F9" s="52"/>
      <c r="G9" s="53"/>
      <c r="H9" s="54"/>
      <c r="I9" s="48"/>
    </row>
    <row r="10" spans="1:9" ht="13.5" thickBot="1">
      <c r="A10" s="180"/>
      <c r="B10" s="34"/>
      <c r="C10" s="55" t="s">
        <v>12</v>
      </c>
      <c r="D10" s="56"/>
      <c r="E10" s="95"/>
      <c r="F10" s="57"/>
      <c r="G10" s="58"/>
      <c r="H10" s="59" t="s">
        <v>30</v>
      </c>
      <c r="I10" s="191" t="str">
        <f>ORÇAMENTO!B9</f>
        <v>04.05.2020</v>
      </c>
    </row>
    <row r="11" spans="1:9" ht="13.5" thickBot="1">
      <c r="A11" s="60" t="s">
        <v>13</v>
      </c>
      <c r="B11" s="61" t="s">
        <v>14</v>
      </c>
      <c r="C11" s="62" t="s">
        <v>4</v>
      </c>
      <c r="D11" s="61" t="s">
        <v>37</v>
      </c>
      <c r="E11" s="61" t="s">
        <v>38</v>
      </c>
      <c r="F11" s="61" t="s">
        <v>39</v>
      </c>
      <c r="G11" s="61"/>
      <c r="H11" s="61"/>
      <c r="I11" s="61" t="s">
        <v>18</v>
      </c>
    </row>
    <row r="12" spans="1:9">
      <c r="A12" s="63" t="s">
        <v>5</v>
      </c>
      <c r="B12" s="291" t="str">
        <f>ORÇAMENTO!C13</f>
        <v>VALA</v>
      </c>
      <c r="C12" s="64">
        <f>I12/$I$20</f>
        <v>0.90575585893274957</v>
      </c>
      <c r="D12" s="258">
        <f>D13*I12</f>
        <v>0</v>
      </c>
      <c r="E12" s="201">
        <f>E13*I12/100</f>
        <v>42241.265000000007</v>
      </c>
      <c r="F12" s="201">
        <f>F13*I12/100</f>
        <v>42241.265000000007</v>
      </c>
      <c r="G12" s="65">
        <f>G13*I12</f>
        <v>0</v>
      </c>
      <c r="H12" s="65">
        <f>H13*I12</f>
        <v>0</v>
      </c>
      <c r="I12" s="65">
        <f>ORÇAMENTO!H17</f>
        <v>84482.530000000013</v>
      </c>
    </row>
    <row r="13" spans="1:9">
      <c r="A13" s="66"/>
      <c r="B13" s="292"/>
      <c r="C13" s="67"/>
      <c r="D13" s="259"/>
      <c r="E13" s="262">
        <v>50</v>
      </c>
      <c r="F13" s="262">
        <v>50</v>
      </c>
      <c r="G13" s="69">
        <v>0</v>
      </c>
      <c r="H13" s="69">
        <v>0</v>
      </c>
      <c r="I13" s="70">
        <f>SUM(C13:G13)/100</f>
        <v>1</v>
      </c>
    </row>
    <row r="14" spans="1:9">
      <c r="A14" s="63" t="s">
        <v>6</v>
      </c>
      <c r="B14" s="291" t="str">
        <f>ORÇAMENTO!C19</f>
        <v>DRENAGEM</v>
      </c>
      <c r="C14" s="64">
        <f>I14/$I$20</f>
        <v>9.4244141067250334E-2</v>
      </c>
      <c r="D14" s="201">
        <f>D15*I14</f>
        <v>1758.0860000000002</v>
      </c>
      <c r="E14" s="201">
        <f>E15*I14</f>
        <v>5274.2579999999998</v>
      </c>
      <c r="F14" s="201">
        <f>F15*I14</f>
        <v>1758.0860000000002</v>
      </c>
      <c r="G14" s="258">
        <f>G15*I14</f>
        <v>0</v>
      </c>
      <c r="H14" s="65">
        <f>H15*I14</f>
        <v>0</v>
      </c>
      <c r="I14" s="65">
        <f>ORÇAMENTO!H23</f>
        <v>8790.43</v>
      </c>
    </row>
    <row r="15" spans="1:9">
      <c r="A15" s="71"/>
      <c r="B15" s="293"/>
      <c r="C15" s="72"/>
      <c r="D15" s="202">
        <v>0.2</v>
      </c>
      <c r="E15" s="202">
        <v>0.6</v>
      </c>
      <c r="F15" s="202">
        <v>0.2</v>
      </c>
      <c r="G15" s="261">
        <v>0</v>
      </c>
      <c r="H15" s="69">
        <v>0</v>
      </c>
      <c r="I15" s="70">
        <f>SUM(C15:G15)</f>
        <v>1</v>
      </c>
    </row>
    <row r="16" spans="1:9">
      <c r="A16" s="63"/>
      <c r="B16" s="291"/>
      <c r="C16" s="64"/>
      <c r="D16" s="65"/>
      <c r="E16" s="258"/>
      <c r="F16" s="258"/>
      <c r="G16" s="258"/>
      <c r="H16" s="65"/>
      <c r="I16" s="65"/>
    </row>
    <row r="17" spans="1:9">
      <c r="A17" s="71"/>
      <c r="B17" s="293"/>
      <c r="C17" s="72"/>
      <c r="D17" s="73"/>
      <c r="E17" s="260"/>
      <c r="F17" s="260"/>
      <c r="G17" s="260"/>
      <c r="H17" s="69"/>
      <c r="I17" s="70"/>
    </row>
    <row r="18" spans="1:9">
      <c r="A18" s="66"/>
      <c r="B18" s="289"/>
      <c r="C18" s="74"/>
      <c r="D18" s="75"/>
      <c r="E18" s="75"/>
      <c r="F18" s="75"/>
      <c r="G18" s="75"/>
      <c r="H18" s="65"/>
      <c r="I18" s="75"/>
    </row>
    <row r="19" spans="1:9" ht="13.5" thickBot="1">
      <c r="A19" s="76"/>
      <c r="B19" s="290"/>
      <c r="C19" s="77"/>
      <c r="D19" s="68"/>
      <c r="E19" s="68"/>
      <c r="F19" s="68"/>
      <c r="G19" s="68"/>
      <c r="H19" s="68"/>
      <c r="I19" s="78"/>
    </row>
    <row r="20" spans="1:9">
      <c r="A20" s="79"/>
      <c r="B20" s="80" t="s">
        <v>7</v>
      </c>
      <c r="C20" s="81">
        <f>SUM(C12:C19)</f>
        <v>0.99999999999999989</v>
      </c>
      <c r="D20" s="82">
        <f>D12+D14+D16</f>
        <v>1758.0860000000002</v>
      </c>
      <c r="E20" s="82">
        <f t="shared" ref="E20:F20" si="0">E12+E14+E16</f>
        <v>47515.523000000008</v>
      </c>
      <c r="F20" s="82">
        <f t="shared" si="0"/>
        <v>43999.35100000001</v>
      </c>
      <c r="G20" s="82">
        <f t="shared" ref="G20:I20" si="1">G12+G14+G16</f>
        <v>0</v>
      </c>
      <c r="H20" s="82">
        <f t="shared" si="1"/>
        <v>0</v>
      </c>
      <c r="I20" s="82">
        <f t="shared" si="1"/>
        <v>93272.960000000021</v>
      </c>
    </row>
    <row r="21" spans="1:9">
      <c r="A21" s="83"/>
      <c r="B21" s="84" t="s">
        <v>8</v>
      </c>
      <c r="C21" s="85"/>
      <c r="D21" s="86">
        <f>D20/$I$20</f>
        <v>1.8848828213450072E-2</v>
      </c>
      <c r="E21" s="86">
        <f>E20/$I$20</f>
        <v>0.50942441410672501</v>
      </c>
      <c r="F21" s="86">
        <f>F20/$I$20</f>
        <v>0.47172675767982492</v>
      </c>
      <c r="G21" s="86"/>
      <c r="H21" s="86"/>
      <c r="I21" s="86">
        <f t="shared" ref="I21" si="2">I20/$I$20</f>
        <v>1</v>
      </c>
    </row>
    <row r="22" spans="1:9">
      <c r="A22" s="87"/>
      <c r="B22" s="88" t="s">
        <v>9</v>
      </c>
      <c r="C22" s="89"/>
      <c r="D22" s="90">
        <f>D20</f>
        <v>1758.0860000000002</v>
      </c>
      <c r="E22" s="90">
        <f t="shared" ref="E22:E23" si="3">D22+E20</f>
        <v>49273.609000000011</v>
      </c>
      <c r="F22" s="90">
        <f t="shared" ref="F22:F23" si="4">E22+F20</f>
        <v>93272.960000000021</v>
      </c>
      <c r="G22" s="90"/>
      <c r="H22" s="90"/>
      <c r="I22" s="90" t="s">
        <v>12</v>
      </c>
    </row>
    <row r="23" spans="1:9" ht="13.5" thickBot="1">
      <c r="A23" s="91"/>
      <c r="B23" s="92" t="s">
        <v>10</v>
      </c>
      <c r="C23" s="93"/>
      <c r="D23" s="93">
        <f>D21</f>
        <v>1.8848828213450072E-2</v>
      </c>
      <c r="E23" s="93">
        <f t="shared" si="3"/>
        <v>0.52827324232017503</v>
      </c>
      <c r="F23" s="93">
        <f t="shared" si="4"/>
        <v>1</v>
      </c>
      <c r="G23" s="93"/>
      <c r="H23" s="93"/>
      <c r="I23" s="93" t="s">
        <v>12</v>
      </c>
    </row>
    <row r="25" spans="1:9">
      <c r="A25" s="190" t="s">
        <v>64</v>
      </c>
    </row>
    <row r="29" spans="1:9">
      <c r="G29" s="205"/>
    </row>
    <row r="30" spans="1:9">
      <c r="G30" s="194" t="s">
        <v>26</v>
      </c>
    </row>
    <row r="31" spans="1:9">
      <c r="G31" s="195" t="s">
        <v>27</v>
      </c>
    </row>
    <row r="32" spans="1:9">
      <c r="F32" s="204" t="s">
        <v>42</v>
      </c>
      <c r="G32" s="204"/>
    </row>
  </sheetData>
  <mergeCells count="6">
    <mergeCell ref="A7:G7"/>
    <mergeCell ref="B18:B19"/>
    <mergeCell ref="B12:B13"/>
    <mergeCell ref="B14:B15"/>
    <mergeCell ref="B16:B17"/>
    <mergeCell ref="G8:H8"/>
  </mergeCells>
  <phoneticPr fontId="5" type="noConversion"/>
  <printOptions horizontalCentered="1" verticalCentered="1"/>
  <pageMargins left="0.78740157480314965" right="0.39370078740157483" top="0.59055118110236227" bottom="0.51181102362204722" header="0.35433070866141736" footer="0.51181102362204722"/>
  <pageSetup paperSize="9" scale="80" orientation="landscape" r:id="rId1"/>
  <headerFooter alignWithMargins="0">
    <oddHeader>&amp;A</oddHeader>
    <oddFooter>Página &amp;P de &amp;N</oddFooter>
  </headerFooter>
  <legacyDrawing r:id="rId2"/>
  <oleObjects>
    <oleObject progId="Paint.Picture" shapeId="614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</vt:lpstr>
      <vt:lpstr>CRONO!Area_de_impressao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DECOM</dc:creator>
  <cp:lastModifiedBy>User</cp:lastModifiedBy>
  <cp:lastPrinted>2020-06-15T18:40:02Z</cp:lastPrinted>
  <dcterms:created xsi:type="dcterms:W3CDTF">1999-07-06T19:40:49Z</dcterms:created>
  <dcterms:modified xsi:type="dcterms:W3CDTF">2020-07-08T13:52:40Z</dcterms:modified>
</cp:coreProperties>
</file>